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3\CALLE 45 X CARRERA 7\2018\"/>
    </mc:Choice>
  </mc:AlternateContent>
  <bookViews>
    <workbookView xWindow="120" yWindow="135" windowWidth="9420" windowHeight="4500" activeTab="1"/>
  </bookViews>
  <sheets>
    <sheet name="G 1" sheetId="7" r:id="rId1"/>
    <sheet name="G 2" sheetId="13" r:id="rId2"/>
    <sheet name="G 3" sheetId="14" state="hidden" r:id="rId3"/>
    <sheet name="G 4" sheetId="15" state="hidden" r:id="rId4"/>
    <sheet name="TOTAL" sheetId="9" r:id="rId5"/>
  </sheets>
  <definedNames>
    <definedName name="_xlnm.Print_Area" localSheetId="0">'G 1'!$A$1:$K$59</definedName>
    <definedName name="_xlnm.Print_Area" localSheetId="1">'G 2'!$A$1:$K$59</definedName>
    <definedName name="_xlnm.Print_Area" localSheetId="2">'G 3'!$A$1:$K$59</definedName>
    <definedName name="_xlnm.Print_Area" localSheetId="3">'G 4'!$A$1:$K$59</definedName>
    <definedName name="_xlnm.Print_Area" localSheetId="4">TOTAL!$A$1:$L$79</definedName>
  </definedNames>
  <calcPr calcId="152511"/>
</workbook>
</file>

<file path=xl/calcChain.xml><?xml version="1.0" encoding="utf-8"?>
<calcChain xmlns="http://schemas.openxmlformats.org/spreadsheetml/2006/main">
  <c r="B24" i="13" l="1"/>
  <c r="E24" i="7"/>
  <c r="E24" i="13"/>
  <c r="B24" i="7"/>
  <c r="H24" i="7"/>
  <c r="H24" i="13"/>
  <c r="F11" i="7"/>
  <c r="F12" i="7"/>
  <c r="N22" i="7" s="1"/>
  <c r="F13" i="7"/>
  <c r="N23" i="7" s="1"/>
  <c r="F14" i="7"/>
  <c r="N24" i="7" s="1"/>
  <c r="F15" i="7"/>
  <c r="F16" i="7"/>
  <c r="N25" i="7" s="1"/>
  <c r="F17" i="7"/>
  <c r="N26" i="7" s="1"/>
  <c r="F18" i="7"/>
  <c r="N27" i="7" s="1"/>
  <c r="F19" i="7"/>
  <c r="N28" i="7" s="1"/>
  <c r="F20" i="7"/>
  <c r="N29" i="7" s="1"/>
  <c r="F21" i="7"/>
  <c r="N30" i="7" s="1"/>
  <c r="F22" i="7"/>
  <c r="F23" i="7"/>
  <c r="E24" i="15"/>
  <c r="F16" i="15"/>
  <c r="F17" i="15"/>
  <c r="F18" i="15"/>
  <c r="F19" i="15"/>
  <c r="F20" i="15"/>
  <c r="N29" i="15"/>
  <c r="F21" i="15"/>
  <c r="F22" i="15"/>
  <c r="N31" i="15" s="1"/>
  <c r="F23" i="15"/>
  <c r="F15" i="15"/>
  <c r="I17" i="14"/>
  <c r="F16" i="13"/>
  <c r="N25" i="13" s="1"/>
  <c r="F17" i="13"/>
  <c r="N26" i="13" s="1"/>
  <c r="F18" i="13"/>
  <c r="N27" i="13" s="1"/>
  <c r="F19" i="13"/>
  <c r="N28" i="13" s="1"/>
  <c r="F20" i="13"/>
  <c r="N29" i="13" s="1"/>
  <c r="F21" i="13"/>
  <c r="N30" i="13" s="1"/>
  <c r="F22" i="13"/>
  <c r="N31" i="13" s="1"/>
  <c r="F23" i="13"/>
  <c r="N32" i="13" s="1"/>
  <c r="F15" i="13"/>
  <c r="F16" i="14"/>
  <c r="F17" i="14"/>
  <c r="N26" i="14" s="1"/>
  <c r="F18" i="14"/>
  <c r="N27" i="14" s="1"/>
  <c r="F19" i="14"/>
  <c r="N28" i="14" s="1"/>
  <c r="F20" i="14"/>
  <c r="F21" i="14"/>
  <c r="F22" i="14"/>
  <c r="N31" i="14" s="1"/>
  <c r="F23" i="14"/>
  <c r="N32" i="14" s="1"/>
  <c r="F15" i="14"/>
  <c r="C14" i="13"/>
  <c r="N14" i="13" s="1"/>
  <c r="C15" i="13"/>
  <c r="N15" i="13" s="1"/>
  <c r="C16" i="13"/>
  <c r="N16" i="13" s="1"/>
  <c r="C17" i="13"/>
  <c r="N17" i="13" s="1"/>
  <c r="C18" i="13"/>
  <c r="N18" i="13" s="1"/>
  <c r="C19" i="13"/>
  <c r="N19" i="13" s="1"/>
  <c r="C20" i="13"/>
  <c r="N20" i="13" s="1"/>
  <c r="E45" i="9"/>
  <c r="E46" i="9"/>
  <c r="E47" i="9"/>
  <c r="E48" i="9"/>
  <c r="E49" i="9"/>
  <c r="E50" i="9"/>
  <c r="E51" i="9"/>
  <c r="E52" i="9"/>
  <c r="E53" i="9"/>
  <c r="E54" i="9"/>
  <c r="E44" i="9"/>
  <c r="E43" i="9"/>
  <c r="E55" i="9" s="1"/>
  <c r="E29" i="9"/>
  <c r="E30" i="9"/>
  <c r="E31" i="9"/>
  <c r="E32" i="9"/>
  <c r="E33" i="9"/>
  <c r="E34" i="9"/>
  <c r="E35" i="9"/>
  <c r="E36" i="9"/>
  <c r="E37" i="9"/>
  <c r="E38" i="9"/>
  <c r="E39" i="9"/>
  <c r="E28" i="9"/>
  <c r="E40" i="9" s="1"/>
  <c r="E27" i="9"/>
  <c r="E13" i="9"/>
  <c r="E14" i="9"/>
  <c r="E15" i="9"/>
  <c r="E16" i="9"/>
  <c r="E17" i="9"/>
  <c r="E18" i="9"/>
  <c r="E19" i="9"/>
  <c r="E20" i="9"/>
  <c r="E21" i="9"/>
  <c r="E22" i="9"/>
  <c r="E23" i="9"/>
  <c r="E12" i="9"/>
  <c r="E11" i="9"/>
  <c r="D45" i="9"/>
  <c r="D46" i="9"/>
  <c r="D47" i="9"/>
  <c r="D48" i="9"/>
  <c r="D49" i="9"/>
  <c r="D50" i="9"/>
  <c r="D51" i="9"/>
  <c r="D52" i="9"/>
  <c r="D53" i="9"/>
  <c r="D54" i="9"/>
  <c r="D44" i="9"/>
  <c r="D43" i="9"/>
  <c r="D55" i="9" s="1"/>
  <c r="D29" i="9"/>
  <c r="D30" i="9"/>
  <c r="D31" i="9"/>
  <c r="D32" i="9"/>
  <c r="D33" i="9"/>
  <c r="D34" i="9"/>
  <c r="D35" i="9"/>
  <c r="D36" i="9"/>
  <c r="D37" i="9"/>
  <c r="D38" i="9"/>
  <c r="D39" i="9"/>
  <c r="D28" i="9"/>
  <c r="D27" i="9"/>
  <c r="D13" i="9"/>
  <c r="D14" i="9"/>
  <c r="D15" i="9"/>
  <c r="D16" i="9"/>
  <c r="D17" i="9"/>
  <c r="D18" i="9"/>
  <c r="D19" i="9"/>
  <c r="D20" i="9"/>
  <c r="D21" i="9"/>
  <c r="D22" i="9"/>
  <c r="D23" i="9"/>
  <c r="D12" i="9"/>
  <c r="D11" i="9"/>
  <c r="C45" i="9"/>
  <c r="C46" i="9"/>
  <c r="C47" i="9"/>
  <c r="C48" i="9"/>
  <c r="C49" i="9"/>
  <c r="C50" i="9"/>
  <c r="C51" i="9"/>
  <c r="C52" i="9"/>
  <c r="C53" i="9"/>
  <c r="C54" i="9"/>
  <c r="C44" i="9"/>
  <c r="C43" i="9"/>
  <c r="C29" i="9"/>
  <c r="C30" i="9"/>
  <c r="C31" i="9"/>
  <c r="C32" i="9"/>
  <c r="C33" i="9"/>
  <c r="C34" i="9"/>
  <c r="C35" i="9"/>
  <c r="C36" i="9"/>
  <c r="C37" i="9"/>
  <c r="C38" i="9"/>
  <c r="C39" i="9"/>
  <c r="C28" i="9"/>
  <c r="C27" i="9"/>
  <c r="C22" i="9"/>
  <c r="C23" i="9"/>
  <c r="C21" i="9"/>
  <c r="C12" i="9"/>
  <c r="C13" i="9"/>
  <c r="C14" i="9"/>
  <c r="C15" i="9"/>
  <c r="C16" i="9"/>
  <c r="C17" i="9"/>
  <c r="C18" i="9"/>
  <c r="C19" i="9"/>
  <c r="F19" i="9" s="1"/>
  <c r="C20" i="9"/>
  <c r="C11" i="9"/>
  <c r="H24" i="15"/>
  <c r="B24" i="15"/>
  <c r="I23" i="15"/>
  <c r="N40" i="15" s="1"/>
  <c r="N32" i="15"/>
  <c r="I22" i="15"/>
  <c r="I21" i="15"/>
  <c r="N39" i="15" s="1"/>
  <c r="N30" i="15"/>
  <c r="I20" i="15"/>
  <c r="N38" i="15" s="1"/>
  <c r="C20" i="15"/>
  <c r="N20" i="15" s="1"/>
  <c r="I19" i="15"/>
  <c r="N37" i="15" s="1"/>
  <c r="N28" i="15"/>
  <c r="C19" i="15"/>
  <c r="N19" i="15" s="1"/>
  <c r="I18" i="15"/>
  <c r="N36" i="15" s="1"/>
  <c r="N27" i="15"/>
  <c r="C18" i="15"/>
  <c r="N18" i="15" s="1"/>
  <c r="I17" i="15"/>
  <c r="N35" i="15" s="1"/>
  <c r="N26" i="15"/>
  <c r="C17" i="15"/>
  <c r="N17" i="15" s="1"/>
  <c r="I16" i="15"/>
  <c r="N34" i="15" s="1"/>
  <c r="N25" i="15"/>
  <c r="C16" i="15"/>
  <c r="N16" i="15" s="1"/>
  <c r="I15" i="15"/>
  <c r="C15" i="15"/>
  <c r="N15" i="15" s="1"/>
  <c r="F14" i="15"/>
  <c r="N24" i="15" s="1"/>
  <c r="C14" i="15"/>
  <c r="N14" i="15" s="1"/>
  <c r="F13" i="15"/>
  <c r="N23" i="15" s="1"/>
  <c r="F12" i="15"/>
  <c r="N22" i="15" s="1"/>
  <c r="F11" i="15"/>
  <c r="N21" i="15" s="1"/>
  <c r="H5" i="15"/>
  <c r="H24" i="14"/>
  <c r="E24" i="14"/>
  <c r="B24" i="14"/>
  <c r="I23" i="14"/>
  <c r="N40" i="14" s="1"/>
  <c r="I22" i="14"/>
  <c r="I21" i="14"/>
  <c r="N39" i="14" s="1"/>
  <c r="N30" i="14"/>
  <c r="I20" i="14"/>
  <c r="N38" i="14" s="1"/>
  <c r="N29" i="14"/>
  <c r="C20" i="14"/>
  <c r="N20" i="14" s="1"/>
  <c r="I19" i="14"/>
  <c r="N37" i="14" s="1"/>
  <c r="C19" i="14"/>
  <c r="N19" i="14" s="1"/>
  <c r="I18" i="14"/>
  <c r="N36" i="14" s="1"/>
  <c r="C18" i="14"/>
  <c r="N18" i="14" s="1"/>
  <c r="N35" i="14"/>
  <c r="C17" i="14"/>
  <c r="N17" i="14" s="1"/>
  <c r="I16" i="14"/>
  <c r="N34" i="14" s="1"/>
  <c r="N25" i="14"/>
  <c r="C16" i="14"/>
  <c r="N16" i="14" s="1"/>
  <c r="I15" i="14"/>
  <c r="N33" i="14" s="1"/>
  <c r="C15" i="14"/>
  <c r="N15" i="14" s="1"/>
  <c r="F14" i="14"/>
  <c r="N24" i="14" s="1"/>
  <c r="C14" i="14"/>
  <c r="N14" i="14" s="1"/>
  <c r="F13" i="14"/>
  <c r="N23" i="14" s="1"/>
  <c r="F12" i="14"/>
  <c r="N22" i="14" s="1"/>
  <c r="F11" i="14"/>
  <c r="N21" i="14" s="1"/>
  <c r="H5" i="14"/>
  <c r="C4" i="13"/>
  <c r="I23" i="13"/>
  <c r="N40" i="13" s="1"/>
  <c r="I22" i="13"/>
  <c r="I21" i="13"/>
  <c r="N39" i="13" s="1"/>
  <c r="I20" i="13"/>
  <c r="N38" i="13" s="1"/>
  <c r="I19" i="13"/>
  <c r="N37" i="13" s="1"/>
  <c r="I18" i="13"/>
  <c r="N36" i="13" s="1"/>
  <c r="I17" i="13"/>
  <c r="N35" i="13" s="1"/>
  <c r="I16" i="13"/>
  <c r="N34" i="13" s="1"/>
  <c r="I15" i="13"/>
  <c r="N33" i="13" s="1"/>
  <c r="F14" i="13"/>
  <c r="N24" i="13" s="1"/>
  <c r="F13" i="13"/>
  <c r="N23" i="13" s="1"/>
  <c r="F12" i="13"/>
  <c r="N22" i="13" s="1"/>
  <c r="F11" i="13"/>
  <c r="N31" i="7"/>
  <c r="N32" i="7"/>
  <c r="N21" i="7"/>
  <c r="I16" i="7"/>
  <c r="N34" i="7" s="1"/>
  <c r="I17" i="7"/>
  <c r="N35" i="7" s="1"/>
  <c r="I18" i="7"/>
  <c r="N36" i="7" s="1"/>
  <c r="I19" i="7"/>
  <c r="N37" i="7" s="1"/>
  <c r="I20" i="7"/>
  <c r="N38" i="7" s="1"/>
  <c r="I21" i="7"/>
  <c r="N39" i="7" s="1"/>
  <c r="I22" i="7"/>
  <c r="I23" i="7"/>
  <c r="N40" i="7" s="1"/>
  <c r="I15" i="7"/>
  <c r="N33" i="7" s="1"/>
  <c r="C15" i="7"/>
  <c r="N15" i="7" s="1"/>
  <c r="C16" i="7"/>
  <c r="N16" i="7" s="1"/>
  <c r="C17" i="7"/>
  <c r="N17" i="7" s="1"/>
  <c r="C18" i="7"/>
  <c r="N18" i="7" s="1"/>
  <c r="C19" i="7"/>
  <c r="N19" i="7" s="1"/>
  <c r="C20" i="7"/>
  <c r="N20" i="7" s="1"/>
  <c r="C14" i="7"/>
  <c r="N14" i="7" s="1"/>
  <c r="B45" i="9"/>
  <c r="F45" i="9" s="1"/>
  <c r="B46" i="9"/>
  <c r="B47" i="9"/>
  <c r="B48" i="9"/>
  <c r="B49" i="9"/>
  <c r="F49" i="9" s="1"/>
  <c r="B50" i="9"/>
  <c r="B51" i="9"/>
  <c r="B52" i="9"/>
  <c r="B53" i="9"/>
  <c r="F53" i="9" s="1"/>
  <c r="B54" i="9"/>
  <c r="B44" i="9"/>
  <c r="F44" i="9" s="1"/>
  <c r="B43" i="9"/>
  <c r="B28" i="9"/>
  <c r="B29" i="9"/>
  <c r="F29" i="9" s="1"/>
  <c r="B30" i="9"/>
  <c r="B31" i="9"/>
  <c r="F31" i="9" s="1"/>
  <c r="B32" i="9"/>
  <c r="B33" i="9"/>
  <c r="F33" i="9" s="1"/>
  <c r="B34" i="9"/>
  <c r="B35" i="9"/>
  <c r="F35" i="9" s="1"/>
  <c r="B36" i="9"/>
  <c r="B37" i="9"/>
  <c r="F37" i="9" s="1"/>
  <c r="B38" i="9"/>
  <c r="B39" i="9"/>
  <c r="B27" i="9"/>
  <c r="F27" i="9" s="1"/>
  <c r="B12" i="9"/>
  <c r="B13" i="9"/>
  <c r="B14" i="9"/>
  <c r="F14" i="9" s="1"/>
  <c r="B15" i="9"/>
  <c r="F15" i="9" s="1"/>
  <c r="B16" i="9"/>
  <c r="F16" i="9" s="1"/>
  <c r="B17" i="9"/>
  <c r="B18" i="9"/>
  <c r="B19" i="9"/>
  <c r="B20" i="9"/>
  <c r="B21" i="9"/>
  <c r="B22" i="9"/>
  <c r="B23" i="9"/>
  <c r="B11" i="9"/>
  <c r="F5" i="9"/>
  <c r="N33" i="15"/>
  <c r="F51" i="9"/>
  <c r="D24" i="9"/>
  <c r="E24" i="9"/>
  <c r="E58" i="9" s="1"/>
  <c r="F24" i="15"/>
  <c r="C24" i="14"/>
  <c r="D40" i="9"/>
  <c r="F54" i="9" l="1"/>
  <c r="F50" i="9"/>
  <c r="F46" i="9"/>
  <c r="F43" i="9"/>
  <c r="F22" i="9"/>
  <c r="F24" i="14"/>
  <c r="C24" i="15"/>
  <c r="F23" i="9"/>
  <c r="F17" i="9"/>
  <c r="G17" i="9" s="1"/>
  <c r="N17" i="9" s="1"/>
  <c r="I24" i="15"/>
  <c r="F11" i="9"/>
  <c r="I24" i="14"/>
  <c r="F52" i="9"/>
  <c r="G52" i="9" s="1"/>
  <c r="N40" i="9" s="1"/>
  <c r="F47" i="9"/>
  <c r="F24" i="7"/>
  <c r="F48" i="9"/>
  <c r="G50" i="9" s="1"/>
  <c r="N38" i="9" s="1"/>
  <c r="F39" i="9"/>
  <c r="C40" i="9"/>
  <c r="F24" i="13"/>
  <c r="F13" i="9"/>
  <c r="G16" i="9" s="1"/>
  <c r="N16" i="9" s="1"/>
  <c r="F20" i="9"/>
  <c r="F18" i="9"/>
  <c r="F12" i="9"/>
  <c r="B55" i="9"/>
  <c r="I24" i="7"/>
  <c r="F38" i="9"/>
  <c r="F36" i="9"/>
  <c r="I24" i="13"/>
  <c r="C55" i="9"/>
  <c r="C24" i="9"/>
  <c r="C24" i="13"/>
  <c r="N21" i="13"/>
  <c r="F34" i="9"/>
  <c r="G36" i="9" s="1"/>
  <c r="N30" i="9" s="1"/>
  <c r="F32" i="9"/>
  <c r="F30" i="9"/>
  <c r="F28" i="9"/>
  <c r="G28" i="9" s="1"/>
  <c r="N22" i="9" s="1"/>
  <c r="B40" i="9"/>
  <c r="G51" i="9"/>
  <c r="N39" i="9" s="1"/>
  <c r="G46" i="9"/>
  <c r="N34" i="9" s="1"/>
  <c r="B24" i="9"/>
  <c r="G53" i="9"/>
  <c r="N41" i="9" s="1"/>
  <c r="G48" i="9"/>
  <c r="N36" i="9" s="1"/>
  <c r="D58" i="9"/>
  <c r="C24" i="7"/>
  <c r="F21" i="9"/>
  <c r="G49" i="9" l="1"/>
  <c r="N37" i="9" s="1"/>
  <c r="G27" i="9"/>
  <c r="N21" i="9" s="1"/>
  <c r="G18" i="9"/>
  <c r="N18" i="9" s="1"/>
  <c r="G47" i="9"/>
  <c r="N35" i="9" s="1"/>
  <c r="C25" i="9"/>
  <c r="G39" i="9"/>
  <c r="N33" i="9" s="1"/>
  <c r="G14" i="9"/>
  <c r="N14" i="9" s="1"/>
  <c r="B56" i="9"/>
  <c r="G38" i="9"/>
  <c r="N32" i="9" s="1"/>
  <c r="G15" i="9"/>
  <c r="N15" i="9" s="1"/>
  <c r="G54" i="9"/>
  <c r="N42" i="9" s="1"/>
  <c r="G20" i="9"/>
  <c r="N20" i="9" s="1"/>
  <c r="G19" i="9"/>
  <c r="N19" i="9" s="1"/>
  <c r="D56" i="9"/>
  <c r="E56" i="9"/>
  <c r="G32" i="9"/>
  <c r="N26" i="9" s="1"/>
  <c r="C58" i="9"/>
  <c r="C56" i="9"/>
  <c r="G31" i="9"/>
  <c r="N25" i="9" s="1"/>
  <c r="G35" i="9"/>
  <c r="N29" i="9" s="1"/>
  <c r="G37" i="9"/>
  <c r="N31" i="9" s="1"/>
  <c r="G34" i="9"/>
  <c r="N28" i="9" s="1"/>
  <c r="G30" i="9"/>
  <c r="N24" i="9" s="1"/>
  <c r="G33" i="9"/>
  <c r="N27" i="9" s="1"/>
  <c r="G29" i="9"/>
  <c r="N23" i="9" s="1"/>
  <c r="E41" i="9"/>
  <c r="D41" i="9"/>
  <c r="C41" i="9"/>
  <c r="B41" i="9"/>
  <c r="B25" i="9"/>
  <c r="E25" i="9"/>
  <c r="B58" i="9"/>
  <c r="D25" i="9"/>
  <c r="G24" i="9" l="1"/>
  <c r="G55" i="9"/>
  <c r="G40" i="9"/>
  <c r="C59" i="9"/>
  <c r="D59" i="9"/>
  <c r="F58" i="9"/>
  <c r="E59" i="9"/>
  <c r="B59" i="9"/>
</calcChain>
</file>

<file path=xl/comments1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<sst xmlns="http://schemas.openxmlformats.org/spreadsheetml/2006/main" count="493" uniqueCount="106">
  <si>
    <t>CONTRATO No. :</t>
  </si>
  <si>
    <t>DE OBRA</t>
  </si>
  <si>
    <t>DIRECCIÓN :</t>
  </si>
  <si>
    <t>AFORADOR :</t>
  </si>
  <si>
    <t>FECHA :</t>
  </si>
  <si>
    <t>HORAS</t>
  </si>
  <si>
    <t>Formato Nº 5: Aforos peatonales</t>
  </si>
  <si>
    <t>Acceso</t>
  </si>
  <si>
    <t>TOTAL  peat</t>
  </si>
  <si>
    <t>TOTAL peat/hr</t>
  </si>
  <si>
    <t>Total</t>
  </si>
  <si>
    <t>Porcentaje</t>
  </si>
  <si>
    <t>Total periodo aforado</t>
  </si>
  <si>
    <t>FLUJO 1</t>
  </si>
  <si>
    <t>FLUJO 2</t>
  </si>
  <si>
    <t>FLUJO 3</t>
  </si>
  <si>
    <t>FLUJO 4</t>
  </si>
  <si>
    <t>ORI - OCC</t>
  </si>
  <si>
    <t>OCC - ORI</t>
  </si>
  <si>
    <t>S - N</t>
  </si>
  <si>
    <t>N - S</t>
  </si>
  <si>
    <t>7:30 7:45</t>
  </si>
  <si>
    <t>7:45 8:00</t>
  </si>
  <si>
    <t>8:00 8:15</t>
  </si>
  <si>
    <t>8:15 8:30</t>
  </si>
  <si>
    <t>8:30 8:45</t>
  </si>
  <si>
    <t>8:45 9:00</t>
  </si>
  <si>
    <t>9:00 9:15</t>
  </si>
  <si>
    <t>9:15 9:30</t>
  </si>
  <si>
    <t>9:30 9:45</t>
  </si>
  <si>
    <t>9:45 10:00</t>
  </si>
  <si>
    <t>11:00 11:15</t>
  </si>
  <si>
    <t>11:15 11:30</t>
  </si>
  <si>
    <t>11:30 11:45</t>
  </si>
  <si>
    <t>11:45 12:00</t>
  </si>
  <si>
    <t>12:00 12:15</t>
  </si>
  <si>
    <t>12:15 12:30</t>
  </si>
  <si>
    <t>12:30 12:45</t>
  </si>
  <si>
    <t>12:45 13:00</t>
  </si>
  <si>
    <t>13:00 13:15</t>
  </si>
  <si>
    <t>13:15 13:30</t>
  </si>
  <si>
    <t>13:30 13:45</t>
  </si>
  <si>
    <t>13:45 14:00</t>
  </si>
  <si>
    <t>14:00 14:15</t>
  </si>
  <si>
    <t>14:15 14:30</t>
  </si>
  <si>
    <t>14:30 14:45</t>
  </si>
  <si>
    <t>14:45 15:00</t>
  </si>
  <si>
    <t>16:00 16:15</t>
  </si>
  <si>
    <t>16:15 16:30</t>
  </si>
  <si>
    <t>16:30 16:45</t>
  </si>
  <si>
    <t>16:45 17:00</t>
  </si>
  <si>
    <t>17:00 17:15</t>
  </si>
  <si>
    <t>17:15 17:30</t>
  </si>
  <si>
    <t>17:30 17:45</t>
  </si>
  <si>
    <t>17:45 18:00</t>
  </si>
  <si>
    <t>18:00 18:15</t>
  </si>
  <si>
    <t>18:15 18:30</t>
  </si>
  <si>
    <t>18:30 18:45</t>
  </si>
  <si>
    <t>18:45 19:00</t>
  </si>
  <si>
    <t>Porsentaje</t>
  </si>
  <si>
    <t>total peat/hr</t>
  </si>
  <si>
    <t>hora</t>
  </si>
  <si>
    <t>7:30-8:30</t>
  </si>
  <si>
    <t>7:45-8:45</t>
  </si>
  <si>
    <t>8:00-9:00</t>
  </si>
  <si>
    <t>8:15-9:15</t>
  </si>
  <si>
    <t>8:30-9:30</t>
  </si>
  <si>
    <t>8:45-9:45</t>
  </si>
  <si>
    <t>9:00-10:0</t>
  </si>
  <si>
    <t>11:00-12:00</t>
  </si>
  <si>
    <t>11:15-12:15</t>
  </si>
  <si>
    <t>11:30-12:30</t>
  </si>
  <si>
    <t>11:45-12:45</t>
  </si>
  <si>
    <t>12:00-13:00</t>
  </si>
  <si>
    <t>12:15-13:15</t>
  </si>
  <si>
    <t>12:30-13:30</t>
  </si>
  <si>
    <t>12:45-13:45</t>
  </si>
  <si>
    <t>13:00-14:00</t>
  </si>
  <si>
    <t>13:15-14:15</t>
  </si>
  <si>
    <t>13:30-14:30</t>
  </si>
  <si>
    <t>13:45-14:45</t>
  </si>
  <si>
    <t>14:00-15:00</t>
  </si>
  <si>
    <t>16:00-17:00</t>
  </si>
  <si>
    <t>16:15-17:15</t>
  </si>
  <si>
    <t>16:30-17:30</t>
  </si>
  <si>
    <t>16:45-17:45</t>
  </si>
  <si>
    <t>17:00-18:00</t>
  </si>
  <si>
    <t>17:15-18:15</t>
  </si>
  <si>
    <t>17:30-18:30</t>
  </si>
  <si>
    <t>18:30-18:45</t>
  </si>
  <si>
    <t>18:00-19:00</t>
  </si>
  <si>
    <t>SDB</t>
  </si>
  <si>
    <t>1(NORTE - SUR)</t>
  </si>
  <si>
    <t>2( SUR - NORTE)</t>
  </si>
  <si>
    <t>Formato Nº 5: Aforos Peatonales Total</t>
  </si>
  <si>
    <t>GRUPO No:</t>
  </si>
  <si>
    <t>CONTRATO No :</t>
  </si>
  <si>
    <t>3 ( OCC - ORI)</t>
  </si>
  <si>
    <t>NOR - SUR</t>
  </si>
  <si>
    <t>SUR - NOR</t>
  </si>
  <si>
    <t>4 (ORI - OCC)</t>
  </si>
  <si>
    <t>CALLE 45  X CARRERA 8C</t>
  </si>
  <si>
    <t>CARRERA 7</t>
  </si>
  <si>
    <t>IVAN FONSECA</t>
  </si>
  <si>
    <t>CALLE 45 - CR 7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</si>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</sst>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6" x14ac:knownFonts="1">
    <font>
      <sz val="10"/>
      <name val="Arial"/>
    </font>
    <font>
      <sz val="10"/>
      <name val="Arial"/>
    </font>
    <font>
      <i/>
      <sz val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b/>
      <i/>
      <sz val="26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" fontId="4" fillId="0" borderId="0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" fontId="4" fillId="0" borderId="10" xfId="0" applyNumberFormat="1" applyFont="1" applyBorder="1" applyAlignment="1" applyProtection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 wrapText="1"/>
    </xf>
    <xf numFmtId="1" fontId="4" fillId="0" borderId="8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 wrapText="1"/>
    </xf>
    <xf numFmtId="1" fontId="4" fillId="0" borderId="13" xfId="0" applyNumberFormat="1" applyFont="1" applyBorder="1" applyAlignment="1" applyProtection="1">
      <alignment horizontal="center" vertical="center" wrapText="1"/>
    </xf>
    <xf numFmtId="1" fontId="4" fillId="0" borderId="14" xfId="0" applyNumberFormat="1" applyFont="1" applyBorder="1" applyAlignment="1" applyProtection="1">
      <alignment vertical="center"/>
    </xf>
    <xf numFmtId="1" fontId="4" fillId="0" borderId="15" xfId="0" applyNumberFormat="1" applyFont="1" applyBorder="1" applyAlignment="1" applyProtection="1">
      <alignment vertical="center"/>
    </xf>
    <xf numFmtId="1" fontId="4" fillId="0" borderId="8" xfId="0" applyNumberFormat="1" applyFont="1" applyBorder="1" applyAlignment="1" applyProtection="1">
      <alignment vertical="center"/>
    </xf>
    <xf numFmtId="1" fontId="4" fillId="0" borderId="16" xfId="0" applyNumberFormat="1" applyFont="1" applyBorder="1" applyAlignment="1" applyProtection="1">
      <alignment horizontal="center" vertical="center" wrapText="1"/>
    </xf>
    <xf numFmtId="1" fontId="4" fillId="0" borderId="17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18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</xf>
    <xf numFmtId="1" fontId="4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Protection="1"/>
    <xf numFmtId="1" fontId="0" fillId="0" borderId="0" xfId="0" applyNumberFormat="1"/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>
      <alignment horizontal="center" wrapText="1"/>
    </xf>
    <xf numFmtId="20" fontId="1" fillId="0" borderId="30" xfId="0" applyNumberFormat="1" applyFont="1" applyBorder="1" applyAlignment="1">
      <alignment horizontal="center" wrapText="1"/>
    </xf>
    <xf numFmtId="20" fontId="11" fillId="0" borderId="31" xfId="0" applyNumberFormat="1" applyFont="1" applyBorder="1" applyAlignment="1" applyProtection="1">
      <alignment horizontal="center" vertical="center" wrapText="1"/>
    </xf>
    <xf numFmtId="20" fontId="11" fillId="0" borderId="32" xfId="0" applyNumberFormat="1" applyFont="1" applyBorder="1" applyAlignment="1" applyProtection="1">
      <alignment horizontal="center" vertical="center" wrapText="1"/>
    </xf>
    <xf numFmtId="20" fontId="11" fillId="0" borderId="33" xfId="0" applyNumberFormat="1" applyFont="1" applyBorder="1" applyAlignment="1" applyProtection="1">
      <alignment horizontal="center" vertical="center" wrapText="1"/>
    </xf>
    <xf numFmtId="20" fontId="6" fillId="0" borderId="31" xfId="0" applyNumberFormat="1" applyFont="1" applyBorder="1" applyAlignment="1" applyProtection="1">
      <alignment horizontal="center" vertical="center" wrapText="1"/>
    </xf>
    <xf numFmtId="20" fontId="6" fillId="0" borderId="30" xfId="0" applyNumberFormat="1" applyFont="1" applyBorder="1" applyAlignment="1" applyProtection="1">
      <alignment horizontal="center" vertical="center" wrapText="1"/>
    </xf>
    <xf numFmtId="20" fontId="6" fillId="0" borderId="33" xfId="0" applyNumberFormat="1" applyFont="1" applyBorder="1" applyAlignment="1" applyProtection="1">
      <alignment horizontal="center" vertical="center" wrapText="1"/>
    </xf>
    <xf numFmtId="20" fontId="6" fillId="0" borderId="34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20" fontId="11" fillId="0" borderId="30" xfId="0" applyNumberFormat="1" applyFont="1" applyBorder="1" applyAlignment="1" applyProtection="1">
      <alignment horizontal="center" vertical="center" wrapText="1"/>
    </xf>
    <xf numFmtId="1" fontId="4" fillId="0" borderId="35" xfId="0" applyNumberFormat="1" applyFont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4" fontId="7" fillId="0" borderId="0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20" fontId="6" fillId="0" borderId="2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/>
    </xf>
    <xf numFmtId="9" fontId="4" fillId="0" borderId="19" xfId="0" applyNumberFormat="1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20" fontId="3" fillId="0" borderId="20" xfId="0" applyNumberFormat="1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1" fontId="4" fillId="0" borderId="20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" fontId="4" fillId="0" borderId="31" xfId="0" applyNumberFormat="1" applyFont="1" applyBorder="1" applyAlignment="1" applyProtection="1">
      <alignment horizontal="center" vertical="center"/>
    </xf>
    <xf numFmtId="1" fontId="4" fillId="0" borderId="31" xfId="0" applyNumberFormat="1" applyFont="1" applyFill="1" applyBorder="1" applyAlignment="1" applyProtection="1">
      <alignment horizontal="center" vertical="center"/>
    </xf>
    <xf numFmtId="1" fontId="4" fillId="0" borderId="2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38" xfId="0" applyFont="1" applyBorder="1" applyAlignment="1" applyProtection="1">
      <alignment horizontal="center" vertic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164" fontId="15" fillId="0" borderId="0" xfId="0" applyNumberFormat="1" applyFont="1" applyBorder="1" applyAlignment="1" applyProtection="1">
      <alignment vertical="center"/>
    </xf>
    <xf numFmtId="0" fontId="4" fillId="0" borderId="39" xfId="0" applyFont="1" applyBorder="1" applyAlignment="1" applyProtection="1">
      <alignment horizontal="center" vertical="center"/>
    </xf>
    <xf numFmtId="1" fontId="4" fillId="0" borderId="30" xfId="0" applyNumberFormat="1" applyFont="1" applyFill="1" applyBorder="1" applyAlignment="1" applyProtection="1">
      <alignment horizontal="center" vertical="center"/>
    </xf>
    <xf numFmtId="1" fontId="4" fillId="0" borderId="33" xfId="0" applyNumberFormat="1" applyFont="1" applyFill="1" applyBorder="1" applyAlignment="1" applyProtection="1">
      <alignment horizontal="center" vertical="center"/>
    </xf>
    <xf numFmtId="14" fontId="4" fillId="0" borderId="0" xfId="0" applyNumberFormat="1" applyFont="1" applyBorder="1" applyAlignment="1" applyProtection="1">
      <alignment vertical="center"/>
    </xf>
    <xf numFmtId="0" fontId="0" fillId="2" borderId="40" xfId="0" applyFill="1" applyBorder="1"/>
    <xf numFmtId="0" fontId="0" fillId="2" borderId="29" xfId="0" applyFill="1" applyBorder="1"/>
    <xf numFmtId="0" fontId="0" fillId="2" borderId="41" xfId="0" applyFill="1" applyBorder="1"/>
    <xf numFmtId="164" fontId="4" fillId="0" borderId="0" xfId="0" applyNumberFormat="1" applyFont="1" applyBorder="1" applyAlignment="1" applyProtection="1">
      <alignment vertical="center"/>
    </xf>
    <xf numFmtId="0" fontId="7" fillId="0" borderId="42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4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164" fontId="4" fillId="0" borderId="45" xfId="0" applyNumberFormat="1" applyFont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36" xfId="0" applyNumberFormat="1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8" fillId="0" borderId="37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center" vertical="center" wrapText="1"/>
    </xf>
    <xf numFmtId="1" fontId="4" fillId="0" borderId="46" xfId="0" applyNumberFormat="1" applyFont="1" applyBorder="1" applyAlignment="1" applyProtection="1">
      <alignment horizontal="center" vertical="center"/>
    </xf>
    <xf numFmtId="1" fontId="4" fillId="0" borderId="47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4" fontId="7" fillId="0" borderId="4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7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5081170409254445E-2"/>
                  <c:y val="1.574853143357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26127050210678E-2"/>
                  <c:y val="-1.244944381952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921102295163265E-2"/>
                  <c:y val="-1.176469607965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2815136613670434E-3"/>
                  <c:y val="-1.2885389326334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094017094017103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7280095735159544E-3"/>
                  <c:y val="-8.27879848352288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97724278718036E-2"/>
                  <c:y val="-4.65775111444395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106488604633228E-2"/>
                  <c:y val="-2.181194017414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3161204466299951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96783687479678E-2"/>
                  <c:y val="2.5236012165146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784924394029304E-2"/>
                  <c:y val="1.297337832770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9677664812971206E-2"/>
                  <c:y val="-4.10831979335917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3.160989933729548E-2"/>
                  <c:y val="-1.3383327084114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2.4798490227035778E-2"/>
                  <c:y val="-1.32586759988334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202020202020211E-2"/>
                  <c:y val="-2.240896358543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0350827794035325E-2"/>
                  <c:y val="-2.1288505603466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0241248579559738E-3"/>
                  <c:y val="1.8680998208565056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1.6051997331751156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8338512283665705E-3"/>
                  <c:y val="1.2822730492021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4.3893095738511675E-2"/>
                  <c:y val="-1.954555680539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1.0449345172849553E-2"/>
                  <c:y val="-3.3987084947714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5.8474472300157856E-2"/>
                  <c:y val="3.4733824938549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1.524227096134056E-2"/>
                  <c:y val="2.5583302087239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3.5527666321403341E-2"/>
                  <c:y val="-2.247135774694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1904848100883816E-2"/>
                  <c:y val="-2.06037578636004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1'!$M$14:$M$40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1'!$N$14:$N$41</c:f>
              <c:numCache>
                <c:formatCode>0</c:formatCode>
                <c:ptCount val="28"/>
                <c:pt idx="0">
                  <c:v>397</c:v>
                </c:pt>
                <c:pt idx="1">
                  <c:v>357</c:v>
                </c:pt>
                <c:pt idx="2">
                  <c:v>293</c:v>
                </c:pt>
                <c:pt idx="3">
                  <c:v>251</c:v>
                </c:pt>
                <c:pt idx="4">
                  <c:v>220</c:v>
                </c:pt>
                <c:pt idx="5">
                  <c:v>197</c:v>
                </c:pt>
                <c:pt idx="6">
                  <c:v>178</c:v>
                </c:pt>
                <c:pt idx="7">
                  <c:v>164</c:v>
                </c:pt>
                <c:pt idx="8">
                  <c:v>163</c:v>
                </c:pt>
                <c:pt idx="9">
                  <c:v>152</c:v>
                </c:pt>
                <c:pt idx="10">
                  <c:v>131</c:v>
                </c:pt>
                <c:pt idx="11">
                  <c:v>82</c:v>
                </c:pt>
                <c:pt idx="12">
                  <c:v>70</c:v>
                </c:pt>
                <c:pt idx="13">
                  <c:v>96</c:v>
                </c:pt>
                <c:pt idx="14">
                  <c:v>135</c:v>
                </c:pt>
                <c:pt idx="15">
                  <c:v>161</c:v>
                </c:pt>
                <c:pt idx="16">
                  <c:v>184</c:v>
                </c:pt>
                <c:pt idx="17">
                  <c:v>196</c:v>
                </c:pt>
                <c:pt idx="18">
                  <c:v>211</c:v>
                </c:pt>
                <c:pt idx="19">
                  <c:v>248</c:v>
                </c:pt>
                <c:pt idx="20">
                  <c:v>240</c:v>
                </c:pt>
                <c:pt idx="21">
                  <c:v>242</c:v>
                </c:pt>
                <c:pt idx="22">
                  <c:v>248</c:v>
                </c:pt>
                <c:pt idx="23">
                  <c:v>267</c:v>
                </c:pt>
                <c:pt idx="24">
                  <c:v>310</c:v>
                </c:pt>
                <c:pt idx="25">
                  <c:v>372</c:v>
                </c:pt>
                <c:pt idx="26">
                  <c:v>462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47672"/>
        <c:axId val="171052608"/>
      </c:lineChart>
      <c:catAx>
        <c:axId val="17024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91069652691880965"/>
              <c:y val="0.727077448652251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526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9.6798436593893318E-3"/>
              <c:y val="0.152163146273382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4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" r="0.750000000000001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 X CARRERA  7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8418593269710999E-2"/>
                  <c:y val="-2.3778527684039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383862457805793E-3"/>
                  <c:y val="1.3632129317168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1824297824840891E-2"/>
                  <c:y val="-6.10023747031621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486874964384243E-2"/>
                  <c:y val="-2.02303045452652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1607184159451332E-2"/>
                  <c:y val="-1.711819355913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688250654491944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377758335763602E-2"/>
                  <c:y val="-2.15888013998250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4362955588405866E-3"/>
                  <c:y val="-6.997125359330083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6.0623954572728234E-2"/>
                  <c:y val="-1.145340165812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939314099147575E-3"/>
                  <c:y val="-8.6264216972878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7190628949159133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2649142037322004E-2"/>
                  <c:y val="-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798708111677612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7.7700077700077839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1.9755499911170107E-2"/>
                  <c:y val="2.2409032204307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3.212196176627349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8.4308618510808755E-3"/>
                  <c:y val="-1.282289713785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1.6349795356040267E-2"/>
                  <c:y val="1.9234429029704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5.8348836663616316E-3"/>
                  <c:y val="-1.0021747281589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5456669448885943E-2"/>
                  <c:y val="1.7055368078990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1756021756021753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8716257211143625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20031308346993E-2"/>
                  <c:y val="2.203524559430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3.0567941459424881E-2"/>
                  <c:y val="-1.67449068866391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1.1687734435494413E-2"/>
                  <c:y val="-7.65637628629754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4.8763253252346117E-3"/>
                  <c:y val="-1.6370953630796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2'!$M$14:$M$40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2'!$N$14:$N$41</c:f>
              <c:numCache>
                <c:formatCode>0</c:formatCode>
                <c:ptCount val="28"/>
                <c:pt idx="0">
                  <c:v>443</c:v>
                </c:pt>
                <c:pt idx="1">
                  <c:v>396</c:v>
                </c:pt>
                <c:pt idx="2">
                  <c:v>399</c:v>
                </c:pt>
                <c:pt idx="3">
                  <c:v>410</c:v>
                </c:pt>
                <c:pt idx="4">
                  <c:v>355</c:v>
                </c:pt>
                <c:pt idx="5">
                  <c:v>352</c:v>
                </c:pt>
                <c:pt idx="6">
                  <c:v>353</c:v>
                </c:pt>
                <c:pt idx="7">
                  <c:v>242</c:v>
                </c:pt>
                <c:pt idx="8">
                  <c:v>258</c:v>
                </c:pt>
                <c:pt idx="9">
                  <c:v>263</c:v>
                </c:pt>
                <c:pt idx="10">
                  <c:v>299</c:v>
                </c:pt>
                <c:pt idx="11">
                  <c:v>392</c:v>
                </c:pt>
                <c:pt idx="12">
                  <c:v>408</c:v>
                </c:pt>
                <c:pt idx="13">
                  <c:v>390</c:v>
                </c:pt>
                <c:pt idx="14">
                  <c:v>349</c:v>
                </c:pt>
                <c:pt idx="15">
                  <c:v>315</c:v>
                </c:pt>
                <c:pt idx="16">
                  <c:v>274</c:v>
                </c:pt>
                <c:pt idx="17">
                  <c:v>256</c:v>
                </c:pt>
                <c:pt idx="18">
                  <c:v>271</c:v>
                </c:pt>
                <c:pt idx="19">
                  <c:v>337</c:v>
                </c:pt>
                <c:pt idx="20">
                  <c:v>365</c:v>
                </c:pt>
                <c:pt idx="21">
                  <c:v>407</c:v>
                </c:pt>
                <c:pt idx="22">
                  <c:v>428</c:v>
                </c:pt>
                <c:pt idx="23">
                  <c:v>468</c:v>
                </c:pt>
                <c:pt idx="24">
                  <c:v>542</c:v>
                </c:pt>
                <c:pt idx="25">
                  <c:v>539</c:v>
                </c:pt>
                <c:pt idx="26">
                  <c:v>532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89416"/>
        <c:axId val="169916696"/>
      </c:lineChart>
      <c:catAx>
        <c:axId val="6058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1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166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369753780777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58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18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3310023310023308E-2"/>
                  <c:y val="2.520986347294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82533026283595E-2"/>
                  <c:y val="-2.52101820605757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2.309361329833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9189167446023307E-2"/>
                  <c:y val="4.40196642086406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997261357655966E-2"/>
                  <c:y val="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364618215826556E-3"/>
                  <c:y val="-6.510019580885727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5922004002373276E-2"/>
                  <c:y val="2.39136774569845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3.286625570271149E-2"/>
                  <c:y val="-1.4690330375369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284228839211205E-2"/>
                  <c:y val="-1.9732533433320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7700077700077865E-3"/>
                  <c:y val="-1.96078431372549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4864024864024864E-2"/>
                  <c:y val="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20202020211E-2"/>
                  <c:y val="-2.240896358543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1.68067324917718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8052647633605187E-2"/>
                  <c:y val="-1.2511602716327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3.3080520107400375E-2"/>
                  <c:y val="1.3258509352997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2.5673783114275494E-2"/>
                  <c:y val="1.4939132608424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1756021756021753E-2"/>
                  <c:y val="-2.80112044817927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8499143545754097E-2"/>
                  <c:y val="-1.91721034870641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9.0917562507751726E-3"/>
                  <c:y val="-1.8176394617339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3756532349165166E-2"/>
                  <c:y val="1.2884889388826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3.2121961766273494E-2"/>
                  <c:y val="-7.656542932133487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3607700378448736E-2"/>
                  <c:y val="-2.48365620964045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3'!$M$14:$M$40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3'!$N$14:$N$41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17256"/>
        <c:axId val="171161320"/>
      </c:lineChart>
      <c:catAx>
        <c:axId val="17131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13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1.4788400492084085E-2"/>
              <c:y val="0.145813939924176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DEMANDA PEATON POR HORA</a:t>
            </a:r>
          </a:p>
        </c:rich>
      </c:tx>
      <c:layout>
        <c:manualLayout>
          <c:xMode val="edge"/>
          <c:yMode val="edge"/>
          <c:x val="0.28904469316814352"/>
          <c:y val="2.94116568762238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763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3378318131689476E-2"/>
                  <c:y val="-2.4463108778069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418593269710999E-2"/>
                  <c:y val="-1.0768987209932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391102932056859E-2"/>
                  <c:y val="-1.46280048327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647975516470416E-2"/>
                  <c:y val="-1.4628171478565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0892019723588196E-2"/>
                  <c:y val="2.0739240928217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0700784049503391E-2"/>
                  <c:y val="-2.39283422905469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24864024864E-2"/>
                  <c:y val="2.2408963585434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04623460648E-2"/>
                  <c:y val="-1.9208407772557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3.4219151724808348E-2"/>
                  <c:y val="-2.0889055534724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2432012432E-2"/>
                  <c:y val="-1.6806722689075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4.0124160725120067E-2"/>
                  <c:y val="1.4129733783277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6501342504600768E-2"/>
                  <c:y val="-1.960804899387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1458352188735048E-2"/>
                  <c:y val="-1.7802608007332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5310552656013792E-2"/>
                  <c:y val="1.35698037745281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2053680071600256E-2"/>
                  <c:y val="-2.1288505603466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9755499911170107E-2"/>
                  <c:y val="-2.0977377827771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7971963274705629E-2"/>
                  <c:y val="1.5375078115235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2050964893756096E-2"/>
                  <c:y val="1.70555347248260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6.4303456320833549E-3"/>
                  <c:y val="1.618464358621839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6796291268189191E-2"/>
                  <c:y val="1.8923134608173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9525983581554244E-2"/>
                  <c:y val="-2.0292630087905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945123238905509E-2"/>
                  <c:y val="-1.25119360079989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2.3223150746003496E-4"/>
                  <c:y val="9.27484064491938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6.5791776027995337E-3"/>
                  <c:y val="-1.21381493979919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1756021756021638E-2"/>
                  <c:y val="-2.5210084033613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 4'!$M$14:$M$40</c:f>
              <c:strCache>
                <c:ptCount val="27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12:15-13:15</c:v>
                </c:pt>
                <c:pt idx="12">
                  <c:v>12:30-13:30</c:v>
                </c:pt>
                <c:pt idx="13">
                  <c:v>12:45-13:45</c:v>
                </c:pt>
                <c:pt idx="14">
                  <c:v>13:00-14:00</c:v>
                </c:pt>
                <c:pt idx="15">
                  <c:v>13:15-14:15</c:v>
                </c:pt>
                <c:pt idx="16">
                  <c:v>13:30-14:30</c:v>
                </c:pt>
                <c:pt idx="17">
                  <c:v>13:45-14:45</c:v>
                </c:pt>
                <c:pt idx="18">
                  <c:v>14:00-15:00</c:v>
                </c:pt>
                <c:pt idx="19">
                  <c:v>16:00-17:00</c:v>
                </c:pt>
                <c:pt idx="20">
                  <c:v>16:15-17:15</c:v>
                </c:pt>
                <c:pt idx="21">
                  <c:v>16:30-17:30</c:v>
                </c:pt>
                <c:pt idx="22">
                  <c:v>16:45-17:45</c:v>
                </c:pt>
                <c:pt idx="23">
                  <c:v>17:00-18:00</c:v>
                </c:pt>
                <c:pt idx="24">
                  <c:v>17:15-18:15</c:v>
                </c:pt>
                <c:pt idx="25">
                  <c:v>17:30-18:30</c:v>
                </c:pt>
                <c:pt idx="26">
                  <c:v>18:00-19:00</c:v>
                </c:pt>
              </c:strCache>
            </c:strRef>
          </c:cat>
          <c:val>
            <c:numRef>
              <c:f>'G 4'!$N$14:$N$41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13688"/>
        <c:axId val="171937656"/>
      </c:lineChart>
      <c:catAx>
        <c:axId val="17071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8904777707"/>
              <c:y val="0.70168062325542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3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376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7.9769913818244081E-3"/>
              <c:y val="0.14158113569137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DEMANDA PEATON POR HORA</a:t>
            </a:r>
          </a:p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 sz="14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CALLE 45 X CARRERA  7</a:t>
            </a:r>
          </a:p>
        </c:rich>
      </c:tx>
      <c:layout>
        <c:manualLayout>
          <c:xMode val="edge"/>
          <c:yMode val="edge"/>
          <c:x val="0.28904462557655086"/>
          <c:y val="2.9411664451034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50676936139828E-2"/>
          <c:y val="0.19957983193277321"/>
          <c:w val="0.87762337651990685"/>
          <c:h val="0.59663865546218564"/>
        </c:manualLayout>
      </c:layout>
      <c:lineChart>
        <c:grouping val="standard"/>
        <c:varyColors val="0"/>
        <c:ser>
          <c:idx val="0"/>
          <c:order val="0"/>
          <c:tx>
            <c:v>DEMANDA PEATONPOR HORA</c:v>
          </c:tx>
          <c:spPr>
            <a:ln w="12700">
              <a:solidFill>
                <a:srgbClr val="000080"/>
              </a:solidFill>
              <a:prstDash val="solid"/>
            </a:ln>
          </c:spPr>
          <c:dLbls>
            <c:dLbl>
              <c:idx val="0"/>
              <c:layout>
                <c:manualLayout>
                  <c:x val="-2.3310023310023308E-2"/>
                  <c:y val="-2.8011204481792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3310023310023308E-2"/>
                  <c:y val="-3.3613445378151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4864024864024864E-2"/>
                  <c:y val="-3.0812324929972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4873151114024016E-2"/>
                  <c:y val="-3.9725261615025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220250897711643E-2"/>
                  <c:y val="-2.5210144186522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333736418938254E-2"/>
                  <c:y val="-3.3868152844530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1855270728908017E-2"/>
                  <c:y val="-2.6975832566383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0038493136775252E-2"/>
                  <c:y val="-2.39284862119507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4864043225546396E-2"/>
                  <c:y val="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66707282926094E-2"/>
                  <c:y val="-2.7866516685414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041560895157751E-2"/>
                  <c:y val="-3.82049971026348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121353382995943E-2"/>
                  <c:y val="-2.9793775778027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2.0274898228577254E-2"/>
                  <c:y val="-3.31042710570269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5585566458354488E-2"/>
                  <c:y val="-3.25950165320244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7990264405694892E-2"/>
                  <c:y val="3.106691209053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0202035120756464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2.8026695959605278E-2"/>
                  <c:y val="3.41227801070320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4864043225546396E-2"/>
                  <c:y val="-3.8197157173535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2.3282716858516971E-2"/>
                  <c:y val="2.82660122030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3.7314280615274815E-2"/>
                  <c:y val="-2.5465112315506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2.9571590772724365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2.0202035120756464E-2"/>
                  <c:y val="-3.081228482803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3.2652272510484873E-2"/>
                  <c:y val="-3.5395916419538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6463585369531029E-2"/>
                  <c:y val="-2.5210144186522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6454477481053482E-2"/>
                  <c:y val="-3.13215393530353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801758807112769E-2"/>
                  <c:y val="-3.2340048403040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layout>
                <c:manualLayout>
                  <c:x val="-2.3319148412427368E-2"/>
                  <c:y val="-2.953914851552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layout>
                <c:manualLayout>
                  <c:x val="-6.216006216006216E-3"/>
                  <c:y val="-8.4033613445378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TOTAL!$M$14:$M$42</c:f>
              <c:strCache>
                <c:ptCount val="29"/>
                <c:pt idx="0">
                  <c:v>7:30-8:30</c:v>
                </c:pt>
                <c:pt idx="1">
                  <c:v>7:45-8:45</c:v>
                </c:pt>
                <c:pt idx="2">
                  <c:v>8:00-9:00</c:v>
                </c:pt>
                <c:pt idx="3">
                  <c:v>8:15-9:15</c:v>
                </c:pt>
                <c:pt idx="4">
                  <c:v>8:30-9:30</c:v>
                </c:pt>
                <c:pt idx="5">
                  <c:v>8:45-9:45</c:v>
                </c:pt>
                <c:pt idx="6">
                  <c:v>9:00-10:0</c:v>
                </c:pt>
                <c:pt idx="7">
                  <c:v>11:00-12:00</c:v>
                </c:pt>
                <c:pt idx="8">
                  <c:v>11:15-12:15</c:v>
                </c:pt>
                <c:pt idx="9">
                  <c:v>11:30-12:30</c:v>
                </c:pt>
                <c:pt idx="10">
                  <c:v>11:45-12:45</c:v>
                </c:pt>
                <c:pt idx="11">
                  <c:v>12:00-13:00</c:v>
                </c:pt>
                <c:pt idx="12">
                  <c:v>12:15-13:15</c:v>
                </c:pt>
                <c:pt idx="13">
                  <c:v>12:30-13:30</c:v>
                </c:pt>
                <c:pt idx="14">
                  <c:v>12:45-13:45</c:v>
                </c:pt>
                <c:pt idx="15">
                  <c:v>13:00-14:00</c:v>
                </c:pt>
                <c:pt idx="16">
                  <c:v>13:15-14:15</c:v>
                </c:pt>
                <c:pt idx="17">
                  <c:v>13:30-14:30</c:v>
                </c:pt>
                <c:pt idx="18">
                  <c:v>13:45-14:45</c:v>
                </c:pt>
                <c:pt idx="19">
                  <c:v>14:00-15:00</c:v>
                </c:pt>
                <c:pt idx="20">
                  <c:v>16:00-17:00</c:v>
                </c:pt>
                <c:pt idx="21">
                  <c:v>16:15-17:15</c:v>
                </c:pt>
                <c:pt idx="22">
                  <c:v>16:30-17:30</c:v>
                </c:pt>
                <c:pt idx="23">
                  <c:v>16:45-17:45</c:v>
                </c:pt>
                <c:pt idx="24">
                  <c:v>17:00-18:00</c:v>
                </c:pt>
                <c:pt idx="25">
                  <c:v>17:15-18:15</c:v>
                </c:pt>
                <c:pt idx="26">
                  <c:v>17:30-18:30</c:v>
                </c:pt>
                <c:pt idx="27">
                  <c:v>18:30-18:45</c:v>
                </c:pt>
                <c:pt idx="28">
                  <c:v>18:00-19:00</c:v>
                </c:pt>
              </c:strCache>
            </c:strRef>
          </c:cat>
          <c:val>
            <c:numRef>
              <c:f>TOTAL!$N$14:$N$43</c:f>
              <c:numCache>
                <c:formatCode>0</c:formatCode>
                <c:ptCount val="30"/>
                <c:pt idx="0">
                  <c:v>840</c:v>
                </c:pt>
                <c:pt idx="1">
                  <c:v>753</c:v>
                </c:pt>
                <c:pt idx="2">
                  <c:v>692</c:v>
                </c:pt>
                <c:pt idx="3">
                  <c:v>661</c:v>
                </c:pt>
                <c:pt idx="4">
                  <c:v>575</c:v>
                </c:pt>
                <c:pt idx="5">
                  <c:v>549</c:v>
                </c:pt>
                <c:pt idx="6">
                  <c:v>531</c:v>
                </c:pt>
                <c:pt idx="7">
                  <c:v>406</c:v>
                </c:pt>
                <c:pt idx="8">
                  <c:v>421</c:v>
                </c:pt>
                <c:pt idx="9">
                  <c:v>300</c:v>
                </c:pt>
                <c:pt idx="10">
                  <c:v>430</c:v>
                </c:pt>
                <c:pt idx="11">
                  <c:v>471</c:v>
                </c:pt>
                <c:pt idx="12">
                  <c:v>474</c:v>
                </c:pt>
                <c:pt idx="13">
                  <c:v>478</c:v>
                </c:pt>
                <c:pt idx="14">
                  <c:v>486</c:v>
                </c:pt>
                <c:pt idx="15">
                  <c:v>484</c:v>
                </c:pt>
                <c:pt idx="16">
                  <c:v>476</c:v>
                </c:pt>
                <c:pt idx="17">
                  <c:v>458</c:v>
                </c:pt>
                <c:pt idx="18">
                  <c:v>452</c:v>
                </c:pt>
                <c:pt idx="19">
                  <c:v>482</c:v>
                </c:pt>
                <c:pt idx="20">
                  <c:v>585</c:v>
                </c:pt>
                <c:pt idx="21">
                  <c:v>605</c:v>
                </c:pt>
                <c:pt idx="22">
                  <c:v>649</c:v>
                </c:pt>
                <c:pt idx="23">
                  <c:v>676</c:v>
                </c:pt>
                <c:pt idx="24">
                  <c:v>735</c:v>
                </c:pt>
                <c:pt idx="25">
                  <c:v>852</c:v>
                </c:pt>
                <c:pt idx="26">
                  <c:v>911</c:v>
                </c:pt>
                <c:pt idx="27">
                  <c:v>995</c:v>
                </c:pt>
                <c:pt idx="28">
                  <c:v>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596952"/>
        <c:axId val="172597336"/>
      </c:lineChart>
      <c:catAx>
        <c:axId val="17259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Hora
</a:t>
                </a:r>
              </a:p>
            </c:rich>
          </c:tx>
          <c:layout>
            <c:manualLayout>
              <c:xMode val="edge"/>
              <c:yMode val="edge"/>
              <c:x val="0.88345090509641699"/>
              <c:y val="0.70168081262569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9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973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Peat/hr</a:t>
                </a:r>
              </a:p>
            </c:rich>
          </c:tx>
          <c:layout>
            <c:manualLayout>
              <c:xMode val="edge"/>
              <c:yMode val="edge"/>
              <c:x val="4.8133959808365134E-3"/>
              <c:y val="0.10847734942223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9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122" r="0.75000000000000122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7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8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19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0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1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2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3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4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5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6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7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8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29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0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1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2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3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4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5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6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7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8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39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0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1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2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3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4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5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6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7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8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49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0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1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2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3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4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5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6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7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8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59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0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1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2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3263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0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1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2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3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4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5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6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7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8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29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0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3931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3932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3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4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3935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3936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7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3938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3939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0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1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2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3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4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5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6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7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8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49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3950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3951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5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6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7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8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29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0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531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8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69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5970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95971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2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3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95974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95975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6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95977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5978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79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0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1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2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3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4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5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6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7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8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95989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95990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8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39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0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1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2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3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744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37445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6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7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37448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37449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0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37451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37452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3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4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5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6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7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8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59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0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1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2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37463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37464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5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6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7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8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79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0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1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2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3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4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5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6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7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8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89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0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1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2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3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4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5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6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7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8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499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0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1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2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3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4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5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6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7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8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09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0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1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2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3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4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5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6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7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8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19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0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1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2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3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4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5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6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7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8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29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0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1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2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4533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228600</xdr:colOff>
      <xdr:row>0</xdr:row>
      <xdr:rowOff>0</xdr:rowOff>
    </xdr:from>
    <xdr:to>
      <xdr:col>2</xdr:col>
      <xdr:colOff>228600</xdr:colOff>
      <xdr:row>0</xdr:row>
      <xdr:rowOff>0</xdr:rowOff>
    </xdr:to>
    <xdr:sp macro="" textlink="">
      <xdr:nvSpPr>
        <xdr:cNvPr id="544534" name="Line 1085"/>
        <xdr:cNvSpPr>
          <a:spLocks noChangeShapeType="1"/>
        </xdr:cNvSpPr>
      </xdr:nvSpPr>
      <xdr:spPr bwMode="auto">
        <a:xfrm>
          <a:off x="1838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447675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5" name="Line 1086"/>
        <xdr:cNvSpPr>
          <a:spLocks noChangeShapeType="1"/>
        </xdr:cNvSpPr>
      </xdr:nvSpPr>
      <xdr:spPr bwMode="auto">
        <a:xfrm>
          <a:off x="2057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657225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6" name="Line 1087"/>
        <xdr:cNvSpPr>
          <a:spLocks noChangeShapeType="1"/>
        </xdr:cNvSpPr>
      </xdr:nvSpPr>
      <xdr:spPr bwMode="auto">
        <a:xfrm flipH="1"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314325</xdr:colOff>
      <xdr:row>0</xdr:row>
      <xdr:rowOff>0</xdr:rowOff>
    </xdr:from>
    <xdr:to>
      <xdr:col>2</xdr:col>
      <xdr:colOff>314325</xdr:colOff>
      <xdr:row>0</xdr:row>
      <xdr:rowOff>0</xdr:rowOff>
    </xdr:to>
    <xdr:sp macro="" textlink="">
      <xdr:nvSpPr>
        <xdr:cNvPr id="544537" name="Line 1088"/>
        <xdr:cNvSpPr>
          <a:spLocks noChangeShapeType="1"/>
        </xdr:cNvSpPr>
      </xdr:nvSpPr>
      <xdr:spPr bwMode="auto">
        <a:xfrm>
          <a:off x="1924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619125</xdr:colOff>
      <xdr:row>0</xdr:row>
      <xdr:rowOff>0</xdr:rowOff>
    </xdr:from>
    <xdr:to>
      <xdr:col>2</xdr:col>
      <xdr:colOff>352425</xdr:colOff>
      <xdr:row>0</xdr:row>
      <xdr:rowOff>0</xdr:rowOff>
    </xdr:to>
    <xdr:sp macro="" textlink="">
      <xdr:nvSpPr>
        <xdr:cNvPr id="544538" name="Line 1089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561975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39" name="Rectangle 1090"/>
        <xdr:cNvSpPr>
          <a:spLocks noChangeArrowheads="1"/>
        </xdr:cNvSpPr>
      </xdr:nvSpPr>
      <xdr:spPr bwMode="auto">
        <a:xfrm>
          <a:off x="27622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771525</xdr:colOff>
      <xdr:row>0</xdr:row>
      <xdr:rowOff>0</xdr:rowOff>
    </xdr:from>
    <xdr:to>
      <xdr:col>3</xdr:col>
      <xdr:colOff>342900</xdr:colOff>
      <xdr:row>0</xdr:row>
      <xdr:rowOff>0</xdr:rowOff>
    </xdr:to>
    <xdr:sp macro="" textlink="">
      <xdr:nvSpPr>
        <xdr:cNvPr id="544540" name="Line 1091"/>
        <xdr:cNvSpPr>
          <a:spLocks noChangeShapeType="1"/>
        </xdr:cNvSpPr>
      </xdr:nvSpPr>
      <xdr:spPr bwMode="auto">
        <a:xfrm>
          <a:off x="29718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44541" name="Line 1092"/>
        <xdr:cNvSpPr>
          <a:spLocks noChangeShapeType="1"/>
        </xdr:cNvSpPr>
      </xdr:nvSpPr>
      <xdr:spPr bwMode="auto">
        <a:xfrm>
          <a:off x="11334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2" name="Line 1096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3" name="Line 1097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4" name="Line 1098"/>
        <xdr:cNvSpPr>
          <a:spLocks noChangeShapeType="1"/>
        </xdr:cNvSpPr>
      </xdr:nvSpPr>
      <xdr:spPr bwMode="auto">
        <a:xfrm flipH="1"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5" name="Line 1099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6" name="Line 1100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7" name="Rectangle 1101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8" name="Line 1102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49" name="Line 1103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0" name="Line 1104"/>
        <xdr:cNvSpPr>
          <a:spLocks noChangeShapeType="1"/>
        </xdr:cNvSpPr>
      </xdr:nvSpPr>
      <xdr:spPr bwMode="auto">
        <a:xfrm>
          <a:off x="5029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1" name="Rectangle 1105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44552" name="Rectangle 1106"/>
        <xdr:cNvSpPr>
          <a:spLocks noChangeArrowheads="1"/>
        </xdr:cNvSpPr>
      </xdr:nvSpPr>
      <xdr:spPr bwMode="auto">
        <a:xfrm>
          <a:off x="50292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10</xdr:col>
      <xdr:colOff>647700</xdr:colOff>
      <xdr:row>58</xdr:row>
      <xdr:rowOff>9525</xdr:rowOff>
    </xdr:to>
    <xdr:graphicFrame macro="">
      <xdr:nvGraphicFramePr>
        <xdr:cNvPr id="544553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6" name="Line 10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7" name="Line 10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8" name="Line 10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49" name="Line 10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0" name="Line 10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1" name="Line 10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2" name="Line 10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3" name="Line 10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4" name="Line 10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5" name="Line 10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6" name="Line 10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7" name="Line 10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8" name="Line 10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59" name="Line 10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0" name="Line 10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1" name="Line 10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2" name="Line 10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3" name="Line 10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4" name="Line 10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5" name="Line 10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6" name="Line 10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7" name="Line 10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8" name="Line 10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69" name="Line 10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0" name="Line 10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1" name="Line 10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2" name="Line 10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3" name="Line 10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4" name="Line 10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5" name="Line 10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6" name="Line 10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7" name="Line 10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8" name="Line 10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79" name="Line 10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0" name="Line 10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1" name="Line 106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2" name="Line 106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3" name="Line 106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4" name="Line 106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5" name="Line 106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6" name="Line 106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7" name="Line 106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8" name="Line 106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89" name="Line 106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0" name="Line 107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1" name="Line 107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2" name="Line 107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3" name="Line 107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4" name="Line 107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5" name="Line 107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6" name="Line 107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7" name="Line 107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8" name="Line 107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1999" name="Line 107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0" name="Line 108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1" name="Line 108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2" name="Line 108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3" name="Line 108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2004" name="Line 108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592005" name="Line 1085"/>
        <xdr:cNvSpPr>
          <a:spLocks noChangeShapeType="1"/>
        </xdr:cNvSpPr>
      </xdr:nvSpPr>
      <xdr:spPr bwMode="auto">
        <a:xfrm>
          <a:off x="5534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6" name="Line 1086"/>
        <xdr:cNvSpPr>
          <a:spLocks noChangeShapeType="1"/>
        </xdr:cNvSpPr>
      </xdr:nvSpPr>
      <xdr:spPr bwMode="auto">
        <a:xfrm>
          <a:off x="5753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7" name="Line 1087"/>
        <xdr:cNvSpPr>
          <a:spLocks noChangeShapeType="1"/>
        </xdr:cNvSpPr>
      </xdr:nvSpPr>
      <xdr:spPr bwMode="auto">
        <a:xfrm flipH="1">
          <a:off x="596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592008" name="Line 1088"/>
        <xdr:cNvSpPr>
          <a:spLocks noChangeShapeType="1"/>
        </xdr:cNvSpPr>
      </xdr:nvSpPr>
      <xdr:spPr bwMode="auto">
        <a:xfrm>
          <a:off x="561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592009" name="Line 1089"/>
        <xdr:cNvSpPr>
          <a:spLocks noChangeShapeType="1"/>
        </xdr:cNvSpPr>
      </xdr:nvSpPr>
      <xdr:spPr bwMode="auto">
        <a:xfrm>
          <a:off x="59245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0" name="Rectangle 1090"/>
        <xdr:cNvSpPr>
          <a:spLocks noChangeArrowheads="1"/>
        </xdr:cNvSpPr>
      </xdr:nvSpPr>
      <xdr:spPr bwMode="auto">
        <a:xfrm>
          <a:off x="6419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592011" name="Line 1091"/>
        <xdr:cNvSpPr>
          <a:spLocks noChangeShapeType="1"/>
        </xdr:cNvSpPr>
      </xdr:nvSpPr>
      <xdr:spPr bwMode="auto">
        <a:xfrm>
          <a:off x="6419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592012" name="Line 1092"/>
        <xdr:cNvSpPr>
          <a:spLocks noChangeShapeType="1"/>
        </xdr:cNvSpPr>
      </xdr:nvSpPr>
      <xdr:spPr bwMode="auto">
        <a:xfrm>
          <a:off x="1495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592013" name="Line 1093"/>
        <xdr:cNvSpPr>
          <a:spLocks noChangeShapeType="1"/>
        </xdr:cNvSpPr>
      </xdr:nvSpPr>
      <xdr:spPr bwMode="auto">
        <a:xfrm>
          <a:off x="4219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4" name="Line 1096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5" name="Line 1097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6" name="Line 1098"/>
        <xdr:cNvSpPr>
          <a:spLocks noChangeShapeType="1"/>
        </xdr:cNvSpPr>
      </xdr:nvSpPr>
      <xdr:spPr bwMode="auto">
        <a:xfrm flipH="1"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7" name="Line 1099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8" name="Line 1100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19" name="Rectangle 1101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0" name="Line 1102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1" name="Line 1103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2" name="Line 1104"/>
        <xdr:cNvSpPr>
          <a:spLocks noChangeShapeType="1"/>
        </xdr:cNvSpPr>
      </xdr:nvSpPr>
      <xdr:spPr bwMode="auto">
        <a:xfrm>
          <a:off x="67056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3" name="Rectangle 1105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92024" name="Rectangle 1106"/>
        <xdr:cNvSpPr>
          <a:spLocks noChangeArrowheads="1"/>
        </xdr:cNvSpPr>
      </xdr:nvSpPr>
      <xdr:spPr bwMode="auto">
        <a:xfrm>
          <a:off x="67056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59</xdr:row>
      <xdr:rowOff>123825</xdr:rowOff>
    </xdr:from>
    <xdr:to>
      <xdr:col>11</xdr:col>
      <xdr:colOff>628650</xdr:colOff>
      <xdr:row>77</xdr:row>
      <xdr:rowOff>142875</xdr:rowOff>
    </xdr:to>
    <xdr:graphicFrame macro="">
      <xdr:nvGraphicFramePr>
        <xdr:cNvPr id="592025" name="Chart 1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H23" sqref="H23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92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">
        <v>101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103</v>
      </c>
      <c r="D5" s="112"/>
      <c r="E5" s="1"/>
      <c r="F5" s="1"/>
      <c r="G5" s="85" t="s">
        <v>4</v>
      </c>
      <c r="H5" s="114"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13</v>
      </c>
      <c r="C8" s="109"/>
      <c r="D8" s="109"/>
      <c r="E8" s="43" t="s">
        <v>13</v>
      </c>
      <c r="F8" s="109"/>
      <c r="G8" s="109"/>
      <c r="H8" s="43" t="s">
        <v>13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94</v>
      </c>
      <c r="C11" s="79"/>
      <c r="D11" s="67" t="s">
        <v>34</v>
      </c>
      <c r="E11" s="13">
        <v>36</v>
      </c>
      <c r="F11" s="82">
        <f>B21+B22+B23+E11</f>
        <v>164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116</v>
      </c>
      <c r="C12" s="80"/>
      <c r="D12" s="58" t="s">
        <v>35</v>
      </c>
      <c r="E12" s="16">
        <v>45</v>
      </c>
      <c r="F12" s="80">
        <f>B22+B23+E11+E12</f>
        <v>163</v>
      </c>
      <c r="G12" s="58" t="s">
        <v>47</v>
      </c>
      <c r="H12" s="19">
        <v>68</v>
      </c>
      <c r="I12" s="91"/>
    </row>
    <row r="13" spans="1:14" ht="24.75" customHeight="1" x14ac:dyDescent="0.2">
      <c r="A13" s="54" t="s">
        <v>23</v>
      </c>
      <c r="B13" s="16">
        <v>97</v>
      </c>
      <c r="C13" s="80"/>
      <c r="D13" s="58" t="s">
        <v>36</v>
      </c>
      <c r="E13" s="16">
        <v>29</v>
      </c>
      <c r="F13" s="80">
        <f>B23+E11+E12+E13</f>
        <v>152</v>
      </c>
      <c r="G13" s="57" t="s">
        <v>48</v>
      </c>
      <c r="H13" s="16">
        <v>77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90</v>
      </c>
      <c r="C14" s="81">
        <f>B11+B12+B13+B14</f>
        <v>397</v>
      </c>
      <c r="D14" s="58" t="s">
        <v>37</v>
      </c>
      <c r="E14" s="16">
        <v>21</v>
      </c>
      <c r="F14" s="80">
        <f>E14+E13+E12+E11</f>
        <v>131</v>
      </c>
      <c r="G14" s="58" t="s">
        <v>49</v>
      </c>
      <c r="H14" s="16">
        <v>53</v>
      </c>
      <c r="I14" s="90"/>
      <c r="K14"/>
      <c r="L14"/>
      <c r="M14" t="s">
        <v>62</v>
      </c>
      <c r="N14" s="42">
        <f t="shared" ref="N14:N20" si="0">C14</f>
        <v>397</v>
      </c>
    </row>
    <row r="15" spans="1:14" ht="24.75" customHeight="1" x14ac:dyDescent="0.2">
      <c r="A15" s="54" t="s">
        <v>25</v>
      </c>
      <c r="B15" s="19">
        <v>54</v>
      </c>
      <c r="C15" s="81">
        <f t="shared" ref="C15:C20" si="1">B12+B13+B14+B15</f>
        <v>357</v>
      </c>
      <c r="D15" s="58" t="s">
        <v>38</v>
      </c>
      <c r="E15" s="16">
        <v>17</v>
      </c>
      <c r="F15" s="80">
        <f>E12+E13+E14+E15</f>
        <v>112</v>
      </c>
      <c r="G15" s="58" t="s">
        <v>50</v>
      </c>
      <c r="H15" s="16">
        <v>50</v>
      </c>
      <c r="I15" s="80">
        <f>H12+H13+H14+H15</f>
        <v>248</v>
      </c>
      <c r="K15"/>
      <c r="L15"/>
      <c r="M15" t="s">
        <v>63</v>
      </c>
      <c r="N15" s="42">
        <f t="shared" si="0"/>
        <v>357</v>
      </c>
    </row>
    <row r="16" spans="1:14" ht="24.75" customHeight="1" x14ac:dyDescent="0.2">
      <c r="A16" s="54" t="s">
        <v>26</v>
      </c>
      <c r="B16" s="16">
        <v>52</v>
      </c>
      <c r="C16" s="81">
        <f t="shared" si="1"/>
        <v>293</v>
      </c>
      <c r="D16" s="57" t="s">
        <v>39</v>
      </c>
      <c r="E16" s="16">
        <v>15</v>
      </c>
      <c r="F16" s="80">
        <f>E14+E16+E15+E13</f>
        <v>82</v>
      </c>
      <c r="G16" s="58" t="s">
        <v>51</v>
      </c>
      <c r="H16" s="19">
        <v>60</v>
      </c>
      <c r="I16" s="80">
        <f t="shared" ref="I16:I23" si="2">H13+H14+H15+H16</f>
        <v>240</v>
      </c>
      <c r="K16"/>
      <c r="L16"/>
      <c r="M16" t="s">
        <v>64</v>
      </c>
      <c r="N16" s="42">
        <f t="shared" si="0"/>
        <v>293</v>
      </c>
    </row>
    <row r="17" spans="1:14" ht="24.75" customHeight="1" x14ac:dyDescent="0.2">
      <c r="A17" s="54" t="s">
        <v>27</v>
      </c>
      <c r="B17" s="16">
        <v>55</v>
      </c>
      <c r="C17" s="81">
        <f t="shared" si="1"/>
        <v>251</v>
      </c>
      <c r="D17" s="58" t="s">
        <v>40</v>
      </c>
      <c r="E17" s="16">
        <v>17</v>
      </c>
      <c r="F17" s="80">
        <f>E17+E14+E15+E16</f>
        <v>70</v>
      </c>
      <c r="G17" s="58" t="s">
        <v>52</v>
      </c>
      <c r="H17" s="16">
        <v>79</v>
      </c>
      <c r="I17" s="80">
        <f t="shared" si="2"/>
        <v>242</v>
      </c>
      <c r="K17"/>
      <c r="L17"/>
      <c r="M17" t="s">
        <v>65</v>
      </c>
      <c r="N17" s="42">
        <f t="shared" si="0"/>
        <v>251</v>
      </c>
    </row>
    <row r="18" spans="1:14" ht="24.75" customHeight="1" x14ac:dyDescent="0.2">
      <c r="A18" s="54" t="s">
        <v>28</v>
      </c>
      <c r="B18" s="16">
        <v>59</v>
      </c>
      <c r="C18" s="81">
        <f t="shared" si="1"/>
        <v>220</v>
      </c>
      <c r="D18" s="58" t="s">
        <v>41</v>
      </c>
      <c r="E18" s="16">
        <v>47</v>
      </c>
      <c r="F18" s="80">
        <f t="shared" ref="F18:F23" si="3">E18+E15+E16+E17</f>
        <v>96</v>
      </c>
      <c r="G18" s="60" t="s">
        <v>53</v>
      </c>
      <c r="H18" s="16">
        <v>59</v>
      </c>
      <c r="I18" s="80">
        <f t="shared" si="2"/>
        <v>248</v>
      </c>
      <c r="K18"/>
      <c r="L18"/>
      <c r="M18" t="s">
        <v>66</v>
      </c>
      <c r="N18" s="42">
        <f t="shared" si="0"/>
        <v>220</v>
      </c>
    </row>
    <row r="19" spans="1:14" ht="24.75" customHeight="1" x14ac:dyDescent="0.2">
      <c r="A19" s="54" t="s">
        <v>29</v>
      </c>
      <c r="B19" s="16">
        <v>31</v>
      </c>
      <c r="C19" s="81">
        <f t="shared" si="1"/>
        <v>197</v>
      </c>
      <c r="D19" s="58" t="s">
        <v>42</v>
      </c>
      <c r="E19" s="16">
        <v>56</v>
      </c>
      <c r="F19" s="80">
        <f t="shared" si="3"/>
        <v>135</v>
      </c>
      <c r="G19" s="57" t="s">
        <v>54</v>
      </c>
      <c r="H19" s="16">
        <v>69</v>
      </c>
      <c r="I19" s="80">
        <f t="shared" si="2"/>
        <v>267</v>
      </c>
      <c r="K19"/>
      <c r="L19"/>
      <c r="M19" t="s">
        <v>67</v>
      </c>
      <c r="N19" s="42">
        <f t="shared" si="0"/>
        <v>197</v>
      </c>
    </row>
    <row r="20" spans="1:14" ht="24.75" customHeight="1" thickBot="1" x14ac:dyDescent="0.25">
      <c r="A20" s="56" t="s">
        <v>30</v>
      </c>
      <c r="B20" s="18">
        <v>33</v>
      </c>
      <c r="C20" s="98">
        <f t="shared" si="1"/>
        <v>178</v>
      </c>
      <c r="D20" s="58" t="s">
        <v>43</v>
      </c>
      <c r="E20" s="16">
        <v>41</v>
      </c>
      <c r="F20" s="80">
        <f t="shared" si="3"/>
        <v>161</v>
      </c>
      <c r="G20" s="58" t="s">
        <v>55</v>
      </c>
      <c r="H20" s="16">
        <v>103</v>
      </c>
      <c r="I20" s="80">
        <f t="shared" si="2"/>
        <v>310</v>
      </c>
      <c r="K20"/>
      <c r="L20"/>
      <c r="M20" t="s">
        <v>68</v>
      </c>
      <c r="N20" s="42">
        <f t="shared" si="0"/>
        <v>178</v>
      </c>
    </row>
    <row r="21" spans="1:14" ht="24.75" customHeight="1" x14ac:dyDescent="0.2">
      <c r="A21" s="62" t="s">
        <v>31</v>
      </c>
      <c r="B21" s="19">
        <v>46</v>
      </c>
      <c r="C21" s="97"/>
      <c r="D21" s="58" t="s">
        <v>44</v>
      </c>
      <c r="E21" s="16">
        <v>40</v>
      </c>
      <c r="F21" s="80">
        <f t="shared" si="3"/>
        <v>184</v>
      </c>
      <c r="G21" s="58" t="s">
        <v>56</v>
      </c>
      <c r="H21" s="16">
        <v>141</v>
      </c>
      <c r="I21" s="80">
        <f t="shared" si="2"/>
        <v>372</v>
      </c>
      <c r="K21"/>
      <c r="L21"/>
      <c r="M21" t="s">
        <v>69</v>
      </c>
      <c r="N21" s="42">
        <f>F11</f>
        <v>164</v>
      </c>
    </row>
    <row r="22" spans="1:14" ht="24.75" customHeight="1" x14ac:dyDescent="0.2">
      <c r="A22" s="55" t="s">
        <v>32</v>
      </c>
      <c r="B22" s="16">
        <v>40</v>
      </c>
      <c r="C22" s="81"/>
      <c r="D22" s="57" t="s">
        <v>45</v>
      </c>
      <c r="E22" s="16">
        <v>59</v>
      </c>
      <c r="F22" s="80">
        <f t="shared" si="3"/>
        <v>196</v>
      </c>
      <c r="G22" s="58" t="s">
        <v>57</v>
      </c>
      <c r="H22" s="19">
        <v>121</v>
      </c>
      <c r="I22" s="80">
        <f t="shared" si="2"/>
        <v>434</v>
      </c>
      <c r="K22"/>
      <c r="L22"/>
      <c r="M22" t="s">
        <v>70</v>
      </c>
      <c r="N22" s="42">
        <f>F12</f>
        <v>163</v>
      </c>
    </row>
    <row r="23" spans="1:14" ht="24.75" customHeight="1" thickBot="1" x14ac:dyDescent="0.25">
      <c r="A23" s="56" t="s">
        <v>33</v>
      </c>
      <c r="B23" s="16">
        <v>42</v>
      </c>
      <c r="C23" s="81"/>
      <c r="D23" s="59" t="s">
        <v>46</v>
      </c>
      <c r="E23" s="16">
        <v>71</v>
      </c>
      <c r="F23" s="80">
        <f t="shared" si="3"/>
        <v>211</v>
      </c>
      <c r="G23" s="59" t="s">
        <v>58</v>
      </c>
      <c r="H23" s="18">
        <v>97</v>
      </c>
      <c r="I23" s="80">
        <f t="shared" si="2"/>
        <v>462</v>
      </c>
      <c r="K23"/>
      <c r="L23"/>
      <c r="M23" t="s">
        <v>71</v>
      </c>
      <c r="N23" s="42">
        <f>F13</f>
        <v>152</v>
      </c>
    </row>
    <row r="24" spans="1:14" ht="24.75" customHeight="1" thickBot="1" x14ac:dyDescent="0.25">
      <c r="A24" s="71" t="s">
        <v>10</v>
      </c>
      <c r="B24" s="72">
        <f>SUM(B11:B23)</f>
        <v>809</v>
      </c>
      <c r="C24" s="76">
        <f>MAX(C14:C20)</f>
        <v>397</v>
      </c>
      <c r="D24" s="71" t="s">
        <v>10</v>
      </c>
      <c r="E24" s="72">
        <f>SUM(E11:E23)+ SUM(B21:B23)</f>
        <v>622</v>
      </c>
      <c r="F24" s="78">
        <f>MAX(F11:F23)</f>
        <v>211</v>
      </c>
      <c r="G24" s="71" t="s">
        <v>10</v>
      </c>
      <c r="H24" s="72">
        <f>SUM(H12:H23)</f>
        <v>977</v>
      </c>
      <c r="I24" s="78">
        <f>MAX(I15:I23)</f>
        <v>462</v>
      </c>
      <c r="M24" s="3" t="s">
        <v>72</v>
      </c>
      <c r="N24" s="42">
        <f>F14</f>
        <v>131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82</v>
      </c>
    </row>
    <row r="26" spans="1:14" ht="15" customHeight="1" x14ac:dyDescent="0.2">
      <c r="M26" s="3" t="s">
        <v>75</v>
      </c>
      <c r="N26" s="42">
        <f t="shared" si="4"/>
        <v>70</v>
      </c>
    </row>
    <row r="27" spans="1:14" ht="15" customHeight="1" x14ac:dyDescent="0.2">
      <c r="M27" s="3" t="s">
        <v>76</v>
      </c>
      <c r="N27" s="42">
        <f t="shared" si="4"/>
        <v>96</v>
      </c>
    </row>
    <row r="28" spans="1:14" ht="15" customHeight="1" x14ac:dyDescent="0.2">
      <c r="M28" s="3" t="s">
        <v>77</v>
      </c>
      <c r="N28" s="42">
        <f t="shared" si="4"/>
        <v>135</v>
      </c>
    </row>
    <row r="29" spans="1:14" ht="15" customHeight="1" x14ac:dyDescent="0.2">
      <c r="K29"/>
      <c r="L29"/>
      <c r="M29" s="3" t="s">
        <v>78</v>
      </c>
      <c r="N29" s="42">
        <f t="shared" si="4"/>
        <v>161</v>
      </c>
    </row>
    <row r="30" spans="1:14" ht="15" customHeight="1" x14ac:dyDescent="0.2">
      <c r="K30"/>
      <c r="L30"/>
      <c r="M30" s="3" t="s">
        <v>79</v>
      </c>
      <c r="N30" s="42">
        <f t="shared" si="4"/>
        <v>184</v>
      </c>
    </row>
    <row r="31" spans="1:14" ht="15" customHeight="1" x14ac:dyDescent="0.2">
      <c r="K31"/>
      <c r="L31"/>
      <c r="M31" s="3" t="s">
        <v>80</v>
      </c>
      <c r="N31" s="42">
        <f t="shared" si="4"/>
        <v>196</v>
      </c>
    </row>
    <row r="32" spans="1:14" ht="15" customHeight="1" x14ac:dyDescent="0.2">
      <c r="K32"/>
      <c r="L32"/>
      <c r="M32" s="3" t="s">
        <v>81</v>
      </c>
      <c r="N32" s="42">
        <f t="shared" si="4"/>
        <v>211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248</v>
      </c>
    </row>
    <row r="34" spans="1:14" ht="15" customHeight="1" x14ac:dyDescent="0.2">
      <c r="K34"/>
      <c r="L34"/>
      <c r="M34" s="3" t="s">
        <v>83</v>
      </c>
      <c r="N34" s="42">
        <f t="shared" si="5"/>
        <v>240</v>
      </c>
    </row>
    <row r="35" spans="1:14" ht="15" customHeight="1" x14ac:dyDescent="0.2">
      <c r="K35"/>
      <c r="L35"/>
      <c r="M35" s="3" t="s">
        <v>84</v>
      </c>
      <c r="N35" s="42">
        <f t="shared" si="5"/>
        <v>242</v>
      </c>
    </row>
    <row r="36" spans="1:14" ht="15" customHeight="1" x14ac:dyDescent="0.2">
      <c r="K36"/>
      <c r="L36"/>
      <c r="M36" s="3" t="s">
        <v>85</v>
      </c>
      <c r="N36" s="42">
        <f t="shared" si="5"/>
        <v>248</v>
      </c>
    </row>
    <row r="37" spans="1:14" ht="15" customHeight="1" x14ac:dyDescent="0.2">
      <c r="K37"/>
      <c r="L37"/>
      <c r="M37" s="3" t="s">
        <v>86</v>
      </c>
      <c r="N37" s="42">
        <f t="shared" si="5"/>
        <v>267</v>
      </c>
    </row>
    <row r="38" spans="1:14" ht="15" customHeight="1" x14ac:dyDescent="0.2">
      <c r="K38"/>
      <c r="L38"/>
      <c r="M38" s="3" t="s">
        <v>87</v>
      </c>
      <c r="N38" s="42">
        <f t="shared" si="5"/>
        <v>310</v>
      </c>
    </row>
    <row r="39" spans="1:14" ht="15" customHeight="1" x14ac:dyDescent="0.2">
      <c r="M39" s="3" t="s">
        <v>88</v>
      </c>
      <c r="N39" s="42">
        <f t="shared" si="5"/>
        <v>372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462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A1:A2"/>
    <mergeCell ref="C6:I6"/>
    <mergeCell ref="B1:K1"/>
    <mergeCell ref="A7:A10"/>
    <mergeCell ref="C7:C10"/>
    <mergeCell ref="D7:D10"/>
    <mergeCell ref="F7:F10"/>
    <mergeCell ref="G7:G10"/>
    <mergeCell ref="I7:I10"/>
    <mergeCell ref="A3:B3"/>
    <mergeCell ref="A4:B4"/>
    <mergeCell ref="A5:B5"/>
    <mergeCell ref="C5:D5"/>
    <mergeCell ref="C3:D3"/>
    <mergeCell ref="H3:I3"/>
    <mergeCell ref="H5:I5"/>
  </mergeCells>
  <conditionalFormatting sqref="I15:I23">
    <cfRule type="cellIs" dxfId="14" priority="3" stopIfTrue="1" operator="equal">
      <formula>$I$24</formula>
    </cfRule>
  </conditionalFormatting>
  <conditionalFormatting sqref="F15:F23">
    <cfRule type="cellIs" dxfId="13" priority="2" stopIfTrue="1" operator="equal">
      <formula>$F$24</formula>
    </cfRule>
  </conditionalFormatting>
  <conditionalFormatting sqref="C14:C23">
    <cfRule type="cellIs" dxfId="12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tabSelected="1" topLeftCell="A11" zoomScaleNormal="100" workbookViewId="0">
      <selection activeCell="H24" sqref="H24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93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 t="str">
        <f>'G 1'!C4:D4</f>
        <v>CALLE 45  X CARRERA 8C</v>
      </c>
      <c r="D4" s="104" t="s">
        <v>102</v>
      </c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 t="s">
        <v>105</v>
      </c>
      <c r="D5" s="112"/>
      <c r="E5" s="1"/>
      <c r="F5" s="1"/>
      <c r="G5" s="85" t="s">
        <v>4</v>
      </c>
      <c r="H5" s="114"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14</v>
      </c>
      <c r="C8" s="109"/>
      <c r="D8" s="109"/>
      <c r="E8" s="43" t="s">
        <v>14</v>
      </c>
      <c r="F8" s="109"/>
      <c r="G8" s="109"/>
      <c r="H8" s="43" t="s">
        <v>14</v>
      </c>
      <c r="I8" s="109"/>
    </row>
    <row r="9" spans="1:14" ht="12" customHeight="1" x14ac:dyDescent="0.2">
      <c r="A9" s="109"/>
      <c r="B9" s="46" t="s">
        <v>17</v>
      </c>
      <c r="C9" s="109"/>
      <c r="D9" s="109"/>
      <c r="E9" s="46" t="s">
        <v>17</v>
      </c>
      <c r="F9" s="109"/>
      <c r="G9" s="109"/>
      <c r="H9" s="46" t="s">
        <v>17</v>
      </c>
      <c r="I9" s="109"/>
    </row>
    <row r="10" spans="1:14" ht="12" customHeight="1" thickBot="1" x14ac:dyDescent="0.25">
      <c r="A10" s="110"/>
      <c r="B10" s="49" t="s">
        <v>18</v>
      </c>
      <c r="C10" s="110"/>
      <c r="D10" s="110"/>
      <c r="E10" s="49" t="s">
        <v>18</v>
      </c>
      <c r="F10" s="110"/>
      <c r="G10" s="110"/>
      <c r="H10" s="49" t="s">
        <v>18</v>
      </c>
      <c r="I10" s="110"/>
    </row>
    <row r="11" spans="1:14" ht="24.75" customHeight="1" x14ac:dyDescent="0.2">
      <c r="A11" s="52" t="s">
        <v>21</v>
      </c>
      <c r="B11" s="19">
        <v>125</v>
      </c>
      <c r="C11" s="79"/>
      <c r="D11" s="67" t="s">
        <v>34</v>
      </c>
      <c r="E11" s="13">
        <v>46</v>
      </c>
      <c r="F11" s="82">
        <f>B21+B22+B23+E11</f>
        <v>242</v>
      </c>
      <c r="G11" s="100"/>
      <c r="H11" s="101"/>
      <c r="I11" s="102"/>
    </row>
    <row r="12" spans="1:14" ht="24.75" customHeight="1" x14ac:dyDescent="0.2">
      <c r="A12" s="53" t="s">
        <v>22</v>
      </c>
      <c r="B12" s="16">
        <v>116</v>
      </c>
      <c r="C12" s="80"/>
      <c r="D12" s="58" t="s">
        <v>35</v>
      </c>
      <c r="E12" s="16">
        <v>72</v>
      </c>
      <c r="F12" s="80">
        <f>B22+B23+E11+E12</f>
        <v>258</v>
      </c>
      <c r="G12" s="58" t="s">
        <v>47</v>
      </c>
      <c r="H12" s="19">
        <v>61</v>
      </c>
      <c r="I12" s="91"/>
    </row>
    <row r="13" spans="1:14" ht="24.75" customHeight="1" x14ac:dyDescent="0.2">
      <c r="A13" s="54" t="s">
        <v>23</v>
      </c>
      <c r="B13" s="16">
        <v>86</v>
      </c>
      <c r="C13" s="80"/>
      <c r="D13" s="58" t="s">
        <v>36</v>
      </c>
      <c r="E13" s="16">
        <v>86</v>
      </c>
      <c r="F13" s="80">
        <f>B23+E11+E12+E13</f>
        <v>263</v>
      </c>
      <c r="G13" s="57" t="s">
        <v>48</v>
      </c>
      <c r="H13" s="16">
        <v>87</v>
      </c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>
        <v>116</v>
      </c>
      <c r="C14" s="81">
        <f>B11+B12+B13+B14</f>
        <v>443</v>
      </c>
      <c r="D14" s="58" t="s">
        <v>37</v>
      </c>
      <c r="E14" s="16">
        <v>95</v>
      </c>
      <c r="F14" s="80">
        <f>E14+E13+E12+E11</f>
        <v>299</v>
      </c>
      <c r="G14" s="58" t="s">
        <v>49</v>
      </c>
      <c r="H14" s="16">
        <v>88</v>
      </c>
      <c r="I14" s="90"/>
      <c r="K14"/>
      <c r="L14"/>
      <c r="M14" t="s">
        <v>62</v>
      </c>
      <c r="N14" s="42">
        <f t="shared" ref="N14:N20" si="0">C14</f>
        <v>443</v>
      </c>
    </row>
    <row r="15" spans="1:14" ht="24.75" customHeight="1" x14ac:dyDescent="0.2">
      <c r="A15" s="54" t="s">
        <v>25</v>
      </c>
      <c r="B15" s="19">
        <v>78</v>
      </c>
      <c r="C15" s="81">
        <f t="shared" ref="C15:C20" si="1">B12+B13+B14+B15</f>
        <v>396</v>
      </c>
      <c r="D15" s="58" t="s">
        <v>38</v>
      </c>
      <c r="E15" s="16">
        <v>106</v>
      </c>
      <c r="F15" s="80">
        <f>E12+E13+E14+E15</f>
        <v>359</v>
      </c>
      <c r="G15" s="58" t="s">
        <v>50</v>
      </c>
      <c r="H15" s="16">
        <v>101</v>
      </c>
      <c r="I15" s="80">
        <f>H12+H13+H14+H15</f>
        <v>337</v>
      </c>
      <c r="K15"/>
      <c r="L15"/>
      <c r="M15" t="s">
        <v>63</v>
      </c>
      <c r="N15" s="42">
        <f t="shared" si="0"/>
        <v>396</v>
      </c>
    </row>
    <row r="16" spans="1:14" ht="24.75" customHeight="1" x14ac:dyDescent="0.2">
      <c r="A16" s="54" t="s">
        <v>26</v>
      </c>
      <c r="B16" s="16">
        <v>119</v>
      </c>
      <c r="C16" s="81">
        <f t="shared" si="1"/>
        <v>399</v>
      </c>
      <c r="D16" s="57" t="s">
        <v>39</v>
      </c>
      <c r="E16" s="16">
        <v>105</v>
      </c>
      <c r="F16" s="80">
        <f t="shared" ref="F16:F23" si="2">E13+E14+E15+E16</f>
        <v>392</v>
      </c>
      <c r="G16" s="58" t="s">
        <v>51</v>
      </c>
      <c r="H16" s="19">
        <v>89</v>
      </c>
      <c r="I16" s="80">
        <f t="shared" ref="I16:I23" si="3">H13+H14+H15+H16</f>
        <v>365</v>
      </c>
      <c r="K16"/>
      <c r="L16"/>
      <c r="M16" t="s">
        <v>64</v>
      </c>
      <c r="N16" s="42">
        <f t="shared" si="0"/>
        <v>399</v>
      </c>
    </row>
    <row r="17" spans="1:14" ht="24.75" customHeight="1" x14ac:dyDescent="0.2">
      <c r="A17" s="54" t="s">
        <v>27</v>
      </c>
      <c r="B17" s="16">
        <v>97</v>
      </c>
      <c r="C17" s="81">
        <f t="shared" si="1"/>
        <v>410</v>
      </c>
      <c r="D17" s="58" t="s">
        <v>40</v>
      </c>
      <c r="E17" s="16">
        <v>102</v>
      </c>
      <c r="F17" s="80">
        <f t="shared" si="2"/>
        <v>408</v>
      </c>
      <c r="G17" s="58" t="s">
        <v>52</v>
      </c>
      <c r="H17" s="16">
        <v>129</v>
      </c>
      <c r="I17" s="80">
        <f t="shared" si="3"/>
        <v>407</v>
      </c>
      <c r="K17"/>
      <c r="L17"/>
      <c r="M17" t="s">
        <v>65</v>
      </c>
      <c r="N17" s="42">
        <f t="shared" si="0"/>
        <v>410</v>
      </c>
    </row>
    <row r="18" spans="1:14" ht="24.75" customHeight="1" x14ac:dyDescent="0.2">
      <c r="A18" s="54" t="s">
        <v>28</v>
      </c>
      <c r="B18" s="16">
        <v>61</v>
      </c>
      <c r="C18" s="81">
        <f t="shared" si="1"/>
        <v>355</v>
      </c>
      <c r="D18" s="58" t="s">
        <v>41</v>
      </c>
      <c r="E18" s="16">
        <v>77</v>
      </c>
      <c r="F18" s="80">
        <f t="shared" si="2"/>
        <v>390</v>
      </c>
      <c r="G18" s="60" t="s">
        <v>53</v>
      </c>
      <c r="H18" s="16">
        <v>109</v>
      </c>
      <c r="I18" s="80">
        <f t="shared" si="3"/>
        <v>428</v>
      </c>
      <c r="K18"/>
      <c r="L18"/>
      <c r="M18" t="s">
        <v>66</v>
      </c>
      <c r="N18" s="42">
        <f t="shared" si="0"/>
        <v>355</v>
      </c>
    </row>
    <row r="19" spans="1:14" ht="24.75" customHeight="1" x14ac:dyDescent="0.2">
      <c r="A19" s="54" t="s">
        <v>29</v>
      </c>
      <c r="B19" s="16">
        <v>75</v>
      </c>
      <c r="C19" s="81">
        <f t="shared" si="1"/>
        <v>352</v>
      </c>
      <c r="D19" s="58" t="s">
        <v>42</v>
      </c>
      <c r="E19" s="16">
        <v>65</v>
      </c>
      <c r="F19" s="80">
        <f t="shared" si="2"/>
        <v>349</v>
      </c>
      <c r="G19" s="57" t="s">
        <v>54</v>
      </c>
      <c r="H19" s="16">
        <v>141</v>
      </c>
      <c r="I19" s="80">
        <f t="shared" si="3"/>
        <v>468</v>
      </c>
      <c r="K19"/>
      <c r="L19"/>
      <c r="M19" t="s">
        <v>67</v>
      </c>
      <c r="N19" s="42">
        <f t="shared" si="0"/>
        <v>352</v>
      </c>
    </row>
    <row r="20" spans="1:14" ht="24.75" customHeight="1" thickBot="1" x14ac:dyDescent="0.25">
      <c r="A20" s="56" t="s">
        <v>30</v>
      </c>
      <c r="B20" s="18">
        <v>120</v>
      </c>
      <c r="C20" s="98">
        <f t="shared" si="1"/>
        <v>353</v>
      </c>
      <c r="D20" s="58" t="s">
        <v>43</v>
      </c>
      <c r="E20" s="16">
        <v>71</v>
      </c>
      <c r="F20" s="80">
        <f t="shared" si="2"/>
        <v>315</v>
      </c>
      <c r="G20" s="58" t="s">
        <v>55</v>
      </c>
      <c r="H20" s="16">
        <v>163</v>
      </c>
      <c r="I20" s="80">
        <f t="shared" si="3"/>
        <v>542</v>
      </c>
      <c r="K20"/>
      <c r="L20"/>
      <c r="M20" t="s">
        <v>68</v>
      </c>
      <c r="N20" s="42">
        <f t="shared" si="0"/>
        <v>353</v>
      </c>
    </row>
    <row r="21" spans="1:14" ht="24.75" customHeight="1" x14ac:dyDescent="0.2">
      <c r="A21" s="62" t="s">
        <v>31</v>
      </c>
      <c r="B21" s="19">
        <v>56</v>
      </c>
      <c r="C21" s="97"/>
      <c r="D21" s="58" t="s">
        <v>44</v>
      </c>
      <c r="E21" s="16">
        <v>61</v>
      </c>
      <c r="F21" s="80">
        <f t="shared" si="2"/>
        <v>274</v>
      </c>
      <c r="G21" s="58" t="s">
        <v>56</v>
      </c>
      <c r="H21" s="16">
        <v>126</v>
      </c>
      <c r="I21" s="80">
        <f t="shared" si="3"/>
        <v>539</v>
      </c>
      <c r="K21"/>
      <c r="L21"/>
      <c r="M21" t="s">
        <v>69</v>
      </c>
      <c r="N21" s="42">
        <f>F11</f>
        <v>242</v>
      </c>
    </row>
    <row r="22" spans="1:14" ht="24.75" customHeight="1" x14ac:dyDescent="0.2">
      <c r="A22" s="55" t="s">
        <v>32</v>
      </c>
      <c r="B22" s="16">
        <v>81</v>
      </c>
      <c r="C22" s="81"/>
      <c r="D22" s="57" t="s">
        <v>45</v>
      </c>
      <c r="E22" s="16">
        <v>59</v>
      </c>
      <c r="F22" s="80">
        <f t="shared" si="2"/>
        <v>256</v>
      </c>
      <c r="G22" s="58" t="s">
        <v>57</v>
      </c>
      <c r="H22" s="19">
        <v>131</v>
      </c>
      <c r="I22" s="80">
        <f t="shared" si="3"/>
        <v>561</v>
      </c>
      <c r="K22"/>
      <c r="L22"/>
      <c r="M22" t="s">
        <v>70</v>
      </c>
      <c r="N22" s="42">
        <f>F12</f>
        <v>258</v>
      </c>
    </row>
    <row r="23" spans="1:14" ht="24.75" customHeight="1" thickBot="1" x14ac:dyDescent="0.25">
      <c r="A23" s="56" t="s">
        <v>33</v>
      </c>
      <c r="B23" s="16">
        <v>59</v>
      </c>
      <c r="C23" s="81"/>
      <c r="D23" s="59" t="s">
        <v>46</v>
      </c>
      <c r="E23" s="16">
        <v>80</v>
      </c>
      <c r="F23" s="80">
        <f t="shared" si="2"/>
        <v>271</v>
      </c>
      <c r="G23" s="59" t="s">
        <v>58</v>
      </c>
      <c r="H23" s="18">
        <v>112</v>
      </c>
      <c r="I23" s="80">
        <f t="shared" si="3"/>
        <v>532</v>
      </c>
      <c r="K23"/>
      <c r="L23"/>
      <c r="M23" t="s">
        <v>71</v>
      </c>
      <c r="N23" s="42">
        <f>F13</f>
        <v>263</v>
      </c>
    </row>
    <row r="24" spans="1:14" ht="24.75" customHeight="1" thickBot="1" x14ac:dyDescent="0.25">
      <c r="A24" s="71" t="s">
        <v>10</v>
      </c>
      <c r="B24" s="72">
        <f>SUM(B11:B23)</f>
        <v>1189</v>
      </c>
      <c r="C24" s="76">
        <f>MAX(C14:C20)</f>
        <v>443</v>
      </c>
      <c r="D24" s="71" t="s">
        <v>10</v>
      </c>
      <c r="E24" s="72">
        <f>SUM(E11:E23)+ SUM(B21:B23)</f>
        <v>1221</v>
      </c>
      <c r="F24" s="78">
        <f>MAX(F11:F23)</f>
        <v>408</v>
      </c>
      <c r="G24" s="71" t="s">
        <v>10</v>
      </c>
      <c r="H24" s="72">
        <f>SUM(H12:H23)</f>
        <v>1337</v>
      </c>
      <c r="I24" s="78">
        <f>MAX(I15:I23)</f>
        <v>561</v>
      </c>
      <c r="M24" s="3" t="s">
        <v>72</v>
      </c>
      <c r="N24" s="42">
        <f>F14</f>
        <v>299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392</v>
      </c>
    </row>
    <row r="26" spans="1:14" ht="15" customHeight="1" x14ac:dyDescent="0.2">
      <c r="M26" s="3" t="s">
        <v>75</v>
      </c>
      <c r="N26" s="42">
        <f t="shared" si="4"/>
        <v>408</v>
      </c>
    </row>
    <row r="27" spans="1:14" ht="15" customHeight="1" x14ac:dyDescent="0.2">
      <c r="M27" s="3" t="s">
        <v>76</v>
      </c>
      <c r="N27" s="42">
        <f t="shared" si="4"/>
        <v>390</v>
      </c>
    </row>
    <row r="28" spans="1:14" ht="15" customHeight="1" x14ac:dyDescent="0.2">
      <c r="M28" s="3" t="s">
        <v>77</v>
      </c>
      <c r="N28" s="42">
        <f t="shared" si="4"/>
        <v>349</v>
      </c>
    </row>
    <row r="29" spans="1:14" ht="15" customHeight="1" x14ac:dyDescent="0.2">
      <c r="K29"/>
      <c r="L29"/>
      <c r="M29" s="3" t="s">
        <v>78</v>
      </c>
      <c r="N29" s="42">
        <f t="shared" si="4"/>
        <v>315</v>
      </c>
    </row>
    <row r="30" spans="1:14" ht="15" customHeight="1" x14ac:dyDescent="0.2">
      <c r="K30"/>
      <c r="L30"/>
      <c r="M30" s="3" t="s">
        <v>79</v>
      </c>
      <c r="N30" s="42">
        <f t="shared" si="4"/>
        <v>274</v>
      </c>
    </row>
    <row r="31" spans="1:14" ht="15" customHeight="1" x14ac:dyDescent="0.2">
      <c r="K31"/>
      <c r="L31"/>
      <c r="M31" s="3" t="s">
        <v>80</v>
      </c>
      <c r="N31" s="42">
        <f t="shared" si="4"/>
        <v>256</v>
      </c>
    </row>
    <row r="32" spans="1:14" ht="15" customHeight="1" x14ac:dyDescent="0.2">
      <c r="K32"/>
      <c r="L32"/>
      <c r="M32" s="3" t="s">
        <v>81</v>
      </c>
      <c r="N32" s="42">
        <f t="shared" si="4"/>
        <v>271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337</v>
      </c>
    </row>
    <row r="34" spans="1:14" ht="15" customHeight="1" x14ac:dyDescent="0.2">
      <c r="K34"/>
      <c r="L34"/>
      <c r="M34" s="3" t="s">
        <v>83</v>
      </c>
      <c r="N34" s="42">
        <f t="shared" si="5"/>
        <v>365</v>
      </c>
    </row>
    <row r="35" spans="1:14" ht="15" customHeight="1" x14ac:dyDescent="0.2">
      <c r="K35"/>
      <c r="L35"/>
      <c r="M35" s="3" t="s">
        <v>84</v>
      </c>
      <c r="N35" s="42">
        <f t="shared" si="5"/>
        <v>407</v>
      </c>
    </row>
    <row r="36" spans="1:14" ht="15" customHeight="1" x14ac:dyDescent="0.2">
      <c r="K36"/>
      <c r="L36"/>
      <c r="M36" s="3" t="s">
        <v>85</v>
      </c>
      <c r="N36" s="42">
        <f t="shared" si="5"/>
        <v>428</v>
      </c>
    </row>
    <row r="37" spans="1:14" ht="15" customHeight="1" x14ac:dyDescent="0.2">
      <c r="K37"/>
      <c r="L37"/>
      <c r="M37" s="3" t="s">
        <v>86</v>
      </c>
      <c r="N37" s="42">
        <f t="shared" si="5"/>
        <v>468</v>
      </c>
    </row>
    <row r="38" spans="1:14" ht="15" customHeight="1" x14ac:dyDescent="0.2">
      <c r="K38"/>
      <c r="L38"/>
      <c r="M38" s="3" t="s">
        <v>87</v>
      </c>
      <c r="N38" s="42">
        <f t="shared" si="5"/>
        <v>542</v>
      </c>
    </row>
    <row r="39" spans="1:14" ht="15" customHeight="1" x14ac:dyDescent="0.2">
      <c r="M39" s="3" t="s">
        <v>88</v>
      </c>
      <c r="N39" s="42">
        <f t="shared" si="5"/>
        <v>539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532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H3:I3"/>
    <mergeCell ref="A1:A2"/>
    <mergeCell ref="B1:K1"/>
    <mergeCell ref="A3:B3"/>
    <mergeCell ref="C3:D3"/>
    <mergeCell ref="A4:B4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11" priority="3" stopIfTrue="1" operator="equal">
      <formula>$I$24</formula>
    </cfRule>
  </conditionalFormatting>
  <conditionalFormatting sqref="F15:F23">
    <cfRule type="cellIs" dxfId="10" priority="2" stopIfTrue="1" operator="equal">
      <formula>$F$24</formula>
    </cfRule>
  </conditionalFormatting>
  <conditionalFormatting sqref="C14:C23">
    <cfRule type="cellIs" dxfId="9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C5" sqref="C5:D5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97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15</v>
      </c>
      <c r="C8" s="109"/>
      <c r="D8" s="109"/>
      <c r="E8" s="43" t="s">
        <v>15</v>
      </c>
      <c r="F8" s="109"/>
      <c r="G8" s="109"/>
      <c r="H8" s="43" t="s">
        <v>15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>H14+H15+H16+H17</f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9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MAX(F14:F23)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8" priority="3" stopIfTrue="1" operator="equal">
      <formula>$I$24</formula>
    </cfRule>
  </conditionalFormatting>
  <conditionalFormatting sqref="F15:F23">
    <cfRule type="cellIs" dxfId="7" priority="2" stopIfTrue="1" operator="equal">
      <formula>$F$24</formula>
    </cfRule>
  </conditionalFormatting>
  <conditionalFormatting sqref="C14:C23">
    <cfRule type="cellIs" dxfId="6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8"/>
  <sheetViews>
    <sheetView zoomScaleNormal="100" workbookViewId="0">
      <selection activeCell="M12" sqref="M12"/>
    </sheetView>
  </sheetViews>
  <sheetFormatPr baseColWidth="10" defaultColWidth="11.5703125" defaultRowHeight="12.75" x14ac:dyDescent="0.2"/>
  <cols>
    <col min="1" max="1" width="11.42578125" style="3" customWidth="1"/>
    <col min="2" max="2" width="12.7109375" style="3" customWidth="1"/>
    <col min="3" max="3" width="8.85546875" style="3" customWidth="1"/>
    <col min="4" max="4" width="12" customWidth="1"/>
    <col min="5" max="5" width="10" customWidth="1"/>
    <col min="6" max="6" width="8.140625" customWidth="1"/>
    <col min="7" max="7" width="12.28515625" customWidth="1"/>
    <col min="8" max="8" width="10.85546875" customWidth="1"/>
    <col min="9" max="9" width="8.28515625" customWidth="1"/>
    <col min="10" max="10" width="7.5703125" customWidth="1"/>
    <col min="11" max="16384" width="11.5703125" style="3"/>
  </cols>
  <sheetData>
    <row r="1" spans="1:14" ht="18.75" customHeight="1" x14ac:dyDescent="0.2">
      <c r="A1" s="105" t="s">
        <v>91</v>
      </c>
      <c r="B1" s="107" t="s">
        <v>6</v>
      </c>
      <c r="C1" s="107"/>
      <c r="D1" s="107"/>
      <c r="E1" s="107"/>
      <c r="F1" s="107"/>
      <c r="G1" s="107"/>
      <c r="H1" s="107"/>
      <c r="I1" s="107"/>
      <c r="J1" s="107"/>
      <c r="K1" s="107"/>
      <c r="L1" s="84"/>
    </row>
    <row r="2" spans="1:14" ht="6.75" customHeight="1" x14ac:dyDescent="0.2">
      <c r="A2" s="105"/>
      <c r="B2" s="68"/>
      <c r="C2" s="4"/>
      <c r="D2" s="4"/>
      <c r="E2" s="4"/>
      <c r="F2" s="4"/>
      <c r="G2" s="4"/>
      <c r="H2" s="4"/>
      <c r="I2" s="2"/>
      <c r="J2" s="2"/>
    </row>
    <row r="3" spans="1:14" ht="12.75" customHeight="1" x14ac:dyDescent="0.2">
      <c r="A3" s="106" t="s">
        <v>96</v>
      </c>
      <c r="B3" s="106"/>
      <c r="C3" s="113" t="s">
        <v>1</v>
      </c>
      <c r="D3" s="113"/>
      <c r="E3" s="1"/>
      <c r="F3" s="1"/>
      <c r="G3" s="85" t="s">
        <v>95</v>
      </c>
      <c r="H3" s="113" t="s">
        <v>100</v>
      </c>
      <c r="I3" s="113"/>
      <c r="J3" s="83"/>
      <c r="K3" s="94"/>
      <c r="L3" s="92"/>
      <c r="M3" s="83"/>
    </row>
    <row r="4" spans="1:14" ht="12.75" customHeight="1" x14ac:dyDescent="0.2">
      <c r="A4" s="111" t="s">
        <v>2</v>
      </c>
      <c r="B4" s="111"/>
      <c r="C4" s="104"/>
      <c r="D4" s="104"/>
      <c r="H4" s="2"/>
      <c r="I4" s="99"/>
      <c r="J4" s="99"/>
      <c r="K4" s="65"/>
      <c r="L4" s="65"/>
      <c r="M4" s="65"/>
    </row>
    <row r="5" spans="1:14" ht="12.75" customHeight="1" x14ac:dyDescent="0.2">
      <c r="A5" s="111" t="s">
        <v>3</v>
      </c>
      <c r="B5" s="111"/>
      <c r="C5" s="112"/>
      <c r="D5" s="112"/>
      <c r="E5" s="1"/>
      <c r="F5" s="1"/>
      <c r="G5" s="85" t="s">
        <v>4</v>
      </c>
      <c r="H5" s="114">
        <f>'G 1'!H5:J5</f>
        <v>43287</v>
      </c>
      <c r="I5" s="114"/>
      <c r="J5" s="103"/>
      <c r="K5" s="95"/>
      <c r="L5" s="93"/>
    </row>
    <row r="6" spans="1:14" ht="7.5" customHeight="1" thickBot="1" x14ac:dyDescent="0.25">
      <c r="A6" s="6"/>
      <c r="B6" s="1"/>
      <c r="C6" s="106"/>
      <c r="D6" s="106"/>
      <c r="E6" s="106"/>
      <c r="F6" s="106"/>
      <c r="G6" s="106"/>
      <c r="H6" s="106"/>
      <c r="I6" s="106"/>
      <c r="J6" s="86"/>
    </row>
    <row r="7" spans="1:14" ht="12" customHeight="1" x14ac:dyDescent="0.2">
      <c r="A7" s="108" t="s">
        <v>5</v>
      </c>
      <c r="B7" s="77" t="s">
        <v>7</v>
      </c>
      <c r="C7" s="108" t="s">
        <v>9</v>
      </c>
      <c r="D7" s="108" t="s">
        <v>5</v>
      </c>
      <c r="E7" s="77" t="s">
        <v>7</v>
      </c>
      <c r="F7" s="108" t="s">
        <v>9</v>
      </c>
      <c r="G7" s="108" t="s">
        <v>5</v>
      </c>
      <c r="H7" s="77" t="s">
        <v>7</v>
      </c>
      <c r="I7" s="108" t="s">
        <v>9</v>
      </c>
    </row>
    <row r="8" spans="1:14" ht="12" customHeight="1" x14ac:dyDescent="0.2">
      <c r="A8" s="109"/>
      <c r="B8" s="43" t="s">
        <v>16</v>
      </c>
      <c r="C8" s="109"/>
      <c r="D8" s="109"/>
      <c r="E8" s="43" t="s">
        <v>16</v>
      </c>
      <c r="F8" s="109"/>
      <c r="G8" s="109"/>
      <c r="H8" s="43" t="s">
        <v>16</v>
      </c>
      <c r="I8" s="109"/>
    </row>
    <row r="9" spans="1:14" ht="12" customHeight="1" x14ac:dyDescent="0.2">
      <c r="A9" s="109"/>
      <c r="B9" s="46" t="s">
        <v>98</v>
      </c>
      <c r="C9" s="109"/>
      <c r="D9" s="109"/>
      <c r="E9" s="46" t="s">
        <v>98</v>
      </c>
      <c r="F9" s="109"/>
      <c r="G9" s="109"/>
      <c r="H9" s="46" t="s">
        <v>98</v>
      </c>
      <c r="I9" s="109"/>
    </row>
    <row r="10" spans="1:14" ht="12" customHeight="1" thickBot="1" x14ac:dyDescent="0.25">
      <c r="A10" s="110"/>
      <c r="B10" s="49" t="s">
        <v>99</v>
      </c>
      <c r="C10" s="110"/>
      <c r="D10" s="110"/>
      <c r="E10" s="49" t="s">
        <v>99</v>
      </c>
      <c r="F10" s="110"/>
      <c r="G10" s="110"/>
      <c r="H10" s="49" t="s">
        <v>99</v>
      </c>
      <c r="I10" s="110"/>
    </row>
    <row r="11" spans="1:14" ht="24.75" customHeight="1" x14ac:dyDescent="0.2">
      <c r="A11" s="52" t="s">
        <v>21</v>
      </c>
      <c r="B11" s="19"/>
      <c r="C11" s="79"/>
      <c r="D11" s="67" t="s">
        <v>34</v>
      </c>
      <c r="E11" s="13"/>
      <c r="F11" s="82">
        <f>B21+B22+B23+E11</f>
        <v>0</v>
      </c>
      <c r="G11" s="100"/>
      <c r="H11" s="101"/>
      <c r="I11" s="102"/>
    </row>
    <row r="12" spans="1:14" ht="24.75" customHeight="1" x14ac:dyDescent="0.2">
      <c r="A12" s="53" t="s">
        <v>22</v>
      </c>
      <c r="B12" s="16"/>
      <c r="C12" s="80"/>
      <c r="D12" s="58" t="s">
        <v>35</v>
      </c>
      <c r="E12" s="16"/>
      <c r="F12" s="80">
        <f>B22+B23+E11+E12</f>
        <v>0</v>
      </c>
      <c r="G12" s="58" t="s">
        <v>47</v>
      </c>
      <c r="H12" s="19"/>
      <c r="I12" s="91"/>
    </row>
    <row r="13" spans="1:14" ht="24.75" customHeight="1" x14ac:dyDescent="0.2">
      <c r="A13" s="54" t="s">
        <v>23</v>
      </c>
      <c r="B13" s="16"/>
      <c r="C13" s="80"/>
      <c r="D13" s="58" t="s">
        <v>36</v>
      </c>
      <c r="E13" s="16"/>
      <c r="F13" s="80">
        <f>B23+E11+E12+E13</f>
        <v>0</v>
      </c>
      <c r="G13" s="57" t="s">
        <v>48</v>
      </c>
      <c r="H13" s="16"/>
      <c r="I13" s="90"/>
      <c r="M13" s="39" t="s">
        <v>61</v>
      </c>
      <c r="N13" s="39" t="s">
        <v>60</v>
      </c>
    </row>
    <row r="14" spans="1:14" ht="24.75" customHeight="1" x14ac:dyDescent="0.2">
      <c r="A14" s="54" t="s">
        <v>24</v>
      </c>
      <c r="B14" s="16"/>
      <c r="C14" s="81">
        <f>B11+B12+B13+B14</f>
        <v>0</v>
      </c>
      <c r="D14" s="58" t="s">
        <v>37</v>
      </c>
      <c r="E14" s="16"/>
      <c r="F14" s="80">
        <f>E14+E13+E12+E11</f>
        <v>0</v>
      </c>
      <c r="G14" s="58" t="s">
        <v>49</v>
      </c>
      <c r="H14" s="16"/>
      <c r="I14" s="90"/>
      <c r="K14"/>
      <c r="L14"/>
      <c r="M14" t="s">
        <v>62</v>
      </c>
      <c r="N14" s="42">
        <f t="shared" ref="N14:N20" si="0">C14</f>
        <v>0</v>
      </c>
    </row>
    <row r="15" spans="1:14" ht="24.75" customHeight="1" x14ac:dyDescent="0.2">
      <c r="A15" s="54" t="s">
        <v>25</v>
      </c>
      <c r="B15" s="19"/>
      <c r="C15" s="81">
        <f t="shared" ref="C15:C20" si="1">B12+B13+B14+B15</f>
        <v>0</v>
      </c>
      <c r="D15" s="58" t="s">
        <v>38</v>
      </c>
      <c r="E15" s="16"/>
      <c r="F15" s="80">
        <f>E12+E13+E14+E15</f>
        <v>0</v>
      </c>
      <c r="G15" s="58" t="s">
        <v>50</v>
      </c>
      <c r="H15" s="16"/>
      <c r="I15" s="80">
        <f>H12+H13+H14+H15</f>
        <v>0</v>
      </c>
      <c r="K15"/>
      <c r="L15"/>
      <c r="M15" t="s">
        <v>63</v>
      </c>
      <c r="N15" s="42">
        <f t="shared" si="0"/>
        <v>0</v>
      </c>
    </row>
    <row r="16" spans="1:14" ht="24.75" customHeight="1" x14ac:dyDescent="0.2">
      <c r="A16" s="54" t="s">
        <v>26</v>
      </c>
      <c r="B16" s="16"/>
      <c r="C16" s="81">
        <f t="shared" si="1"/>
        <v>0</v>
      </c>
      <c r="D16" s="57" t="s">
        <v>39</v>
      </c>
      <c r="E16" s="16"/>
      <c r="F16" s="80">
        <f t="shared" ref="F16:F23" si="2">E13+E14+E15+E16</f>
        <v>0</v>
      </c>
      <c r="G16" s="58" t="s">
        <v>51</v>
      </c>
      <c r="H16" s="19"/>
      <c r="I16" s="80">
        <f t="shared" ref="I16:I23" si="3">H13+H14+H15+H16</f>
        <v>0</v>
      </c>
      <c r="K16"/>
      <c r="L16"/>
      <c r="M16" t="s">
        <v>64</v>
      </c>
      <c r="N16" s="42">
        <f t="shared" si="0"/>
        <v>0</v>
      </c>
    </row>
    <row r="17" spans="1:14" ht="24.75" customHeight="1" x14ac:dyDescent="0.2">
      <c r="A17" s="54" t="s">
        <v>27</v>
      </c>
      <c r="B17" s="16"/>
      <c r="C17" s="81">
        <f t="shared" si="1"/>
        <v>0</v>
      </c>
      <c r="D17" s="58" t="s">
        <v>40</v>
      </c>
      <c r="E17" s="16"/>
      <c r="F17" s="80">
        <f t="shared" si="2"/>
        <v>0</v>
      </c>
      <c r="G17" s="58" t="s">
        <v>52</v>
      </c>
      <c r="H17" s="16"/>
      <c r="I17" s="80">
        <f t="shared" si="3"/>
        <v>0</v>
      </c>
      <c r="K17"/>
      <c r="L17"/>
      <c r="M17" t="s">
        <v>65</v>
      </c>
      <c r="N17" s="42">
        <f t="shared" si="0"/>
        <v>0</v>
      </c>
    </row>
    <row r="18" spans="1:14" ht="24.75" customHeight="1" x14ac:dyDescent="0.2">
      <c r="A18" s="54" t="s">
        <v>28</v>
      </c>
      <c r="B18" s="16"/>
      <c r="C18" s="81">
        <f t="shared" si="1"/>
        <v>0</v>
      </c>
      <c r="D18" s="58" t="s">
        <v>41</v>
      </c>
      <c r="E18" s="16"/>
      <c r="F18" s="80">
        <f t="shared" si="2"/>
        <v>0</v>
      </c>
      <c r="G18" s="60" t="s">
        <v>53</v>
      </c>
      <c r="H18" s="16"/>
      <c r="I18" s="80">
        <f t="shared" si="3"/>
        <v>0</v>
      </c>
      <c r="K18"/>
      <c r="L18"/>
      <c r="M18" t="s">
        <v>66</v>
      </c>
      <c r="N18" s="42">
        <f t="shared" si="0"/>
        <v>0</v>
      </c>
    </row>
    <row r="19" spans="1:14" ht="24.75" customHeight="1" x14ac:dyDescent="0.2">
      <c r="A19" s="54" t="s">
        <v>29</v>
      </c>
      <c r="B19" s="16"/>
      <c r="C19" s="81">
        <f t="shared" si="1"/>
        <v>0</v>
      </c>
      <c r="D19" s="58" t="s">
        <v>42</v>
      </c>
      <c r="E19" s="16"/>
      <c r="F19" s="80">
        <f t="shared" si="2"/>
        <v>0</v>
      </c>
      <c r="G19" s="57" t="s">
        <v>54</v>
      </c>
      <c r="H19" s="16"/>
      <c r="I19" s="80">
        <f t="shared" si="3"/>
        <v>0</v>
      </c>
      <c r="K19"/>
      <c r="L19"/>
      <c r="M19" t="s">
        <v>67</v>
      </c>
      <c r="N19" s="42">
        <f t="shared" si="0"/>
        <v>0</v>
      </c>
    </row>
    <row r="20" spans="1:14" ht="24.75" customHeight="1" thickBot="1" x14ac:dyDescent="0.25">
      <c r="A20" s="56" t="s">
        <v>30</v>
      </c>
      <c r="B20" s="18"/>
      <c r="C20" s="98">
        <f t="shared" si="1"/>
        <v>0</v>
      </c>
      <c r="D20" s="58" t="s">
        <v>43</v>
      </c>
      <c r="E20" s="16"/>
      <c r="F20" s="80">
        <f t="shared" si="2"/>
        <v>0</v>
      </c>
      <c r="G20" s="58" t="s">
        <v>55</v>
      </c>
      <c r="H20" s="16"/>
      <c r="I20" s="80">
        <f t="shared" si="3"/>
        <v>0</v>
      </c>
      <c r="K20"/>
      <c r="L20"/>
      <c r="M20" t="s">
        <v>68</v>
      </c>
      <c r="N20" s="42">
        <f t="shared" si="0"/>
        <v>0</v>
      </c>
    </row>
    <row r="21" spans="1:14" ht="24.75" customHeight="1" x14ac:dyDescent="0.2">
      <c r="A21" s="62" t="s">
        <v>31</v>
      </c>
      <c r="B21" s="19"/>
      <c r="C21" s="97"/>
      <c r="D21" s="58" t="s">
        <v>44</v>
      </c>
      <c r="E21" s="16"/>
      <c r="F21" s="80">
        <f t="shared" si="2"/>
        <v>0</v>
      </c>
      <c r="G21" s="58" t="s">
        <v>56</v>
      </c>
      <c r="H21" s="16"/>
      <c r="I21" s="80">
        <f t="shared" si="3"/>
        <v>0</v>
      </c>
      <c r="K21"/>
      <c r="L21"/>
      <c r="M21" t="s">
        <v>69</v>
      </c>
      <c r="N21" s="42">
        <f>F11</f>
        <v>0</v>
      </c>
    </row>
    <row r="22" spans="1:14" ht="24.75" customHeight="1" x14ac:dyDescent="0.2">
      <c r="A22" s="55" t="s">
        <v>32</v>
      </c>
      <c r="B22" s="16"/>
      <c r="C22" s="81"/>
      <c r="D22" s="57" t="s">
        <v>45</v>
      </c>
      <c r="E22" s="16"/>
      <c r="F22" s="80">
        <f t="shared" si="2"/>
        <v>0</v>
      </c>
      <c r="G22" s="58" t="s">
        <v>57</v>
      </c>
      <c r="H22" s="19"/>
      <c r="I22" s="80">
        <f t="shared" si="3"/>
        <v>0</v>
      </c>
      <c r="K22"/>
      <c r="L22"/>
      <c r="M22" t="s">
        <v>70</v>
      </c>
      <c r="N22" s="42">
        <f>F12</f>
        <v>0</v>
      </c>
    </row>
    <row r="23" spans="1:14" ht="24.75" customHeight="1" thickBot="1" x14ac:dyDescent="0.25">
      <c r="A23" s="56" t="s">
        <v>33</v>
      </c>
      <c r="B23" s="16"/>
      <c r="C23" s="81"/>
      <c r="D23" s="59" t="s">
        <v>46</v>
      </c>
      <c r="E23" s="16"/>
      <c r="F23" s="80">
        <f t="shared" si="2"/>
        <v>0</v>
      </c>
      <c r="G23" s="59" t="s">
        <v>58</v>
      </c>
      <c r="H23" s="18"/>
      <c r="I23" s="80">
        <f t="shared" si="3"/>
        <v>0</v>
      </c>
      <c r="K23"/>
      <c r="L23"/>
      <c r="M23" t="s">
        <v>71</v>
      </c>
      <c r="N23" s="42">
        <f>F13</f>
        <v>0</v>
      </c>
    </row>
    <row r="24" spans="1:14" ht="24.75" customHeight="1" thickBot="1" x14ac:dyDescent="0.25">
      <c r="A24" s="71" t="s">
        <v>10</v>
      </c>
      <c r="B24" s="72">
        <f>SUM(B11:B20)</f>
        <v>0</v>
      </c>
      <c r="C24" s="76">
        <f>MAX(C14:C20)</f>
        <v>0</v>
      </c>
      <c r="D24" s="71" t="s">
        <v>10</v>
      </c>
      <c r="E24" s="72">
        <f>SUM(E11:E23)+ SUM(B21:B23)</f>
        <v>0</v>
      </c>
      <c r="F24" s="78">
        <f>MAX(F11:F23)</f>
        <v>0</v>
      </c>
      <c r="G24" s="71" t="s">
        <v>10</v>
      </c>
      <c r="H24" s="72">
        <f>SUM(H12:H23)</f>
        <v>0</v>
      </c>
      <c r="I24" s="78">
        <f>MAX(I15:I23)</f>
        <v>0</v>
      </c>
      <c r="M24" s="3" t="s">
        <v>72</v>
      </c>
      <c r="N24" s="42">
        <f>F14</f>
        <v>0</v>
      </c>
    </row>
    <row r="25" spans="1:14" ht="13.5" customHeight="1" x14ac:dyDescent="0.2">
      <c r="A25"/>
      <c r="B25"/>
      <c r="C25"/>
      <c r="M25" s="3" t="s">
        <v>74</v>
      </c>
      <c r="N25" s="42">
        <f t="shared" ref="N25:N32" si="4">F16</f>
        <v>0</v>
      </c>
    </row>
    <row r="26" spans="1:14" ht="15" customHeight="1" x14ac:dyDescent="0.2">
      <c r="M26" s="3" t="s">
        <v>75</v>
      </c>
      <c r="N26" s="42">
        <f t="shared" si="4"/>
        <v>0</v>
      </c>
    </row>
    <row r="27" spans="1:14" ht="15" customHeight="1" x14ac:dyDescent="0.2">
      <c r="M27" s="3" t="s">
        <v>76</v>
      </c>
      <c r="N27" s="42">
        <f t="shared" si="4"/>
        <v>0</v>
      </c>
    </row>
    <row r="28" spans="1:14" ht="15" customHeight="1" x14ac:dyDescent="0.2">
      <c r="M28" s="3" t="s">
        <v>77</v>
      </c>
      <c r="N28" s="42">
        <f t="shared" si="4"/>
        <v>0</v>
      </c>
    </row>
    <row r="29" spans="1:14" ht="15" customHeight="1" x14ac:dyDescent="0.2">
      <c r="K29"/>
      <c r="L29"/>
      <c r="M29" s="3" t="s">
        <v>78</v>
      </c>
      <c r="N29" s="42">
        <f t="shared" si="4"/>
        <v>0</v>
      </c>
    </row>
    <row r="30" spans="1:14" ht="15" customHeight="1" x14ac:dyDescent="0.2">
      <c r="K30"/>
      <c r="L30"/>
      <c r="M30" s="3" t="s">
        <v>79</v>
      </c>
      <c r="N30" s="42">
        <f t="shared" si="4"/>
        <v>0</v>
      </c>
    </row>
    <row r="31" spans="1:14" ht="15" customHeight="1" x14ac:dyDescent="0.2">
      <c r="K31"/>
      <c r="L31"/>
      <c r="M31" s="3" t="s">
        <v>80</v>
      </c>
      <c r="N31" s="42">
        <f t="shared" si="4"/>
        <v>0</v>
      </c>
    </row>
    <row r="32" spans="1:14" ht="15" customHeight="1" x14ac:dyDescent="0.2">
      <c r="K32"/>
      <c r="L32"/>
      <c r="M32" s="3" t="s">
        <v>81</v>
      </c>
      <c r="N32" s="42">
        <f t="shared" si="4"/>
        <v>0</v>
      </c>
    </row>
    <row r="33" spans="1:14" ht="15" customHeight="1" x14ac:dyDescent="0.2">
      <c r="K33"/>
      <c r="L33"/>
      <c r="M33" s="3" t="s">
        <v>82</v>
      </c>
      <c r="N33" s="42">
        <f t="shared" ref="N33:N39" si="5">I15</f>
        <v>0</v>
      </c>
    </row>
    <row r="34" spans="1:14" ht="15" customHeight="1" x14ac:dyDescent="0.2">
      <c r="K34"/>
      <c r="L34"/>
      <c r="M34" s="3" t="s">
        <v>83</v>
      </c>
      <c r="N34" s="42">
        <f t="shared" si="5"/>
        <v>0</v>
      </c>
    </row>
    <row r="35" spans="1:14" ht="15" customHeight="1" x14ac:dyDescent="0.2">
      <c r="K35"/>
      <c r="L35"/>
      <c r="M35" s="3" t="s">
        <v>84</v>
      </c>
      <c r="N35" s="42">
        <f t="shared" si="5"/>
        <v>0</v>
      </c>
    </row>
    <row r="36" spans="1:14" ht="15" customHeight="1" x14ac:dyDescent="0.2">
      <c r="K36"/>
      <c r="L36"/>
      <c r="M36" s="3" t="s">
        <v>85</v>
      </c>
      <c r="N36" s="42">
        <f t="shared" si="5"/>
        <v>0</v>
      </c>
    </row>
    <row r="37" spans="1:14" ht="15" customHeight="1" x14ac:dyDescent="0.2">
      <c r="K37"/>
      <c r="L37"/>
      <c r="M37" s="3" t="s">
        <v>86</v>
      </c>
      <c r="N37" s="42">
        <f t="shared" si="5"/>
        <v>0</v>
      </c>
    </row>
    <row r="38" spans="1:14" ht="15" customHeight="1" x14ac:dyDescent="0.2">
      <c r="K38"/>
      <c r="L38"/>
      <c r="M38" s="3" t="s">
        <v>87</v>
      </c>
      <c r="N38" s="42">
        <f t="shared" si="5"/>
        <v>0</v>
      </c>
    </row>
    <row r="39" spans="1:14" ht="15" customHeight="1" x14ac:dyDescent="0.2">
      <c r="M39" s="3" t="s">
        <v>88</v>
      </c>
      <c r="N39" s="42">
        <f t="shared" si="5"/>
        <v>0</v>
      </c>
    </row>
    <row r="40" spans="1:14" s="35" customFormat="1" ht="15.75" customHeight="1" x14ac:dyDescent="0.2">
      <c r="A40" s="33"/>
      <c r="B40" s="34"/>
      <c r="C40" s="11"/>
      <c r="M40" s="41" t="s">
        <v>90</v>
      </c>
      <c r="N40" s="42">
        <f>I23</f>
        <v>0</v>
      </c>
    </row>
    <row r="41" spans="1:14" ht="12.75" customHeight="1" x14ac:dyDescent="0.2"/>
    <row r="42" spans="1:14" ht="12.75" customHeight="1" x14ac:dyDescent="0.2"/>
    <row r="43" spans="1:14" ht="12.75" customHeight="1" x14ac:dyDescent="0.2"/>
    <row r="44" spans="1:14" ht="12.75" customHeight="1" x14ac:dyDescent="0.2">
      <c r="K44"/>
      <c r="L44"/>
      <c r="M44"/>
      <c r="N44"/>
    </row>
    <row r="45" spans="1:14" ht="12.75" customHeight="1" x14ac:dyDescent="0.2">
      <c r="K45"/>
      <c r="L45"/>
      <c r="M45"/>
      <c r="N45"/>
    </row>
    <row r="46" spans="1:14" ht="12.75" customHeight="1" x14ac:dyDescent="0.2">
      <c r="K46"/>
      <c r="L46"/>
      <c r="M46"/>
      <c r="N46"/>
    </row>
    <row r="47" spans="1:14" ht="12.75" customHeight="1" x14ac:dyDescent="0.2">
      <c r="K47"/>
      <c r="L47"/>
      <c r="M47"/>
      <c r="N47"/>
    </row>
    <row r="48" spans="1:14" ht="12.75" customHeight="1" x14ac:dyDescent="0.2">
      <c r="K48"/>
      <c r="L48"/>
      <c r="M48"/>
      <c r="N48"/>
    </row>
    <row r="49" spans="1:17" ht="12.75" customHeight="1" x14ac:dyDescent="0.2">
      <c r="K49"/>
      <c r="L49"/>
      <c r="M49"/>
      <c r="N49"/>
    </row>
    <row r="50" spans="1:17" ht="12.75" customHeight="1" x14ac:dyDescent="0.2">
      <c r="K50"/>
      <c r="L50"/>
      <c r="M50"/>
      <c r="N50"/>
    </row>
    <row r="51" spans="1:17" ht="12.75" customHeight="1" x14ac:dyDescent="0.2">
      <c r="K51"/>
      <c r="L51"/>
      <c r="M51"/>
      <c r="N51"/>
    </row>
    <row r="52" spans="1:17" ht="12.75" customHeight="1" x14ac:dyDescent="0.2">
      <c r="K52"/>
      <c r="L52"/>
      <c r="M52"/>
      <c r="N52"/>
    </row>
    <row r="53" spans="1:17" ht="12.75" customHeight="1" x14ac:dyDescent="0.2">
      <c r="K53"/>
      <c r="L53"/>
      <c r="M53"/>
      <c r="N53"/>
    </row>
    <row r="54" spans="1:17" customFormat="1" ht="15.75" customHeight="1" x14ac:dyDescent="0.2">
      <c r="A54" s="33"/>
      <c r="B54" s="34"/>
      <c r="C54" s="11"/>
    </row>
    <row r="55" spans="1:17" x14ac:dyDescent="0.2">
      <c r="A55" s="33"/>
      <c r="B55" s="34"/>
      <c r="C55" s="9"/>
    </row>
    <row r="56" spans="1:17" x14ac:dyDescent="0.2">
      <c r="A56" s="9"/>
      <c r="B56" s="9"/>
      <c r="C56" s="9"/>
    </row>
    <row r="57" spans="1:17" x14ac:dyDescent="0.2">
      <c r="A57" s="9"/>
      <c r="B57" s="9"/>
      <c r="C57" s="9"/>
    </row>
    <row r="58" spans="1:17" x14ac:dyDescent="0.2">
      <c r="A58" s="9"/>
      <c r="B58" s="9"/>
      <c r="C58" s="9"/>
    </row>
    <row r="59" spans="1:17" x14ac:dyDescent="0.2">
      <c r="A59" s="9"/>
      <c r="B59" s="9"/>
      <c r="C59" s="9"/>
    </row>
    <row r="60" spans="1:17" customFormat="1" x14ac:dyDescent="0.2">
      <c r="A60" s="9"/>
      <c r="B60" s="9"/>
      <c r="C60" s="9"/>
      <c r="K60" s="3"/>
      <c r="L60" s="3"/>
      <c r="M60" s="3"/>
      <c r="N60" s="3"/>
      <c r="O60" s="3"/>
      <c r="P60" s="3"/>
      <c r="Q60" s="3"/>
    </row>
    <row r="61" spans="1:17" customFormat="1" x14ac:dyDescent="0.2">
      <c r="A61" s="9"/>
      <c r="B61" s="9"/>
      <c r="C61" s="9"/>
      <c r="K61" s="3"/>
      <c r="L61" s="3"/>
      <c r="M61" s="3"/>
      <c r="N61" s="3"/>
      <c r="O61" s="3"/>
      <c r="P61" s="3"/>
      <c r="Q61" s="3"/>
    </row>
    <row r="62" spans="1:17" customFormat="1" x14ac:dyDescent="0.2">
      <c r="A62" s="9"/>
      <c r="B62" s="9"/>
      <c r="C62" s="9"/>
      <c r="K62" s="3"/>
      <c r="L62" s="3"/>
      <c r="M62" s="3"/>
      <c r="N62" s="3"/>
      <c r="O62" s="3"/>
      <c r="P62" s="3"/>
      <c r="Q62" s="3"/>
    </row>
    <row r="63" spans="1:17" customFormat="1" x14ac:dyDescent="0.2">
      <c r="A63" s="9"/>
      <c r="B63" s="9"/>
      <c r="C63" s="9"/>
      <c r="K63" s="3"/>
      <c r="L63" s="3"/>
      <c r="M63" s="3"/>
      <c r="N63" s="3"/>
      <c r="O63" s="3"/>
      <c r="P63" s="3"/>
      <c r="Q63" s="3"/>
    </row>
    <row r="64" spans="1:17" customFormat="1" x14ac:dyDescent="0.2">
      <c r="A64" s="9"/>
      <c r="B64" s="9"/>
      <c r="C64" s="9"/>
      <c r="K64" s="3"/>
      <c r="L64" s="3"/>
      <c r="M64" s="3"/>
      <c r="N64" s="3"/>
      <c r="O64" s="3"/>
      <c r="P64" s="3"/>
      <c r="Q64" s="3"/>
    </row>
    <row r="65" spans="1:17" customFormat="1" x14ac:dyDescent="0.2">
      <c r="A65" s="9"/>
      <c r="B65" s="9"/>
      <c r="C65" s="9"/>
      <c r="K65" s="3"/>
      <c r="L65" s="3"/>
      <c r="M65" s="3"/>
      <c r="N65" s="3"/>
      <c r="O65" s="3"/>
      <c r="P65" s="3"/>
      <c r="Q65" s="3"/>
    </row>
    <row r="66" spans="1:17" customFormat="1" x14ac:dyDescent="0.2">
      <c r="A66" s="9"/>
      <c r="B66" s="9"/>
      <c r="C66" s="9"/>
      <c r="K66" s="3"/>
      <c r="L66" s="3"/>
      <c r="M66" s="3"/>
      <c r="N66" s="3"/>
      <c r="O66" s="3"/>
      <c r="P66" s="3"/>
      <c r="Q66" s="3"/>
    </row>
    <row r="67" spans="1:17" customFormat="1" x14ac:dyDescent="0.2">
      <c r="A67" s="9"/>
      <c r="B67" s="9"/>
      <c r="C67" s="9"/>
      <c r="K67" s="3"/>
      <c r="L67" s="3"/>
      <c r="M67" s="3"/>
      <c r="N67" s="3"/>
      <c r="O67" s="3"/>
      <c r="P67" s="3"/>
      <c r="Q67" s="3"/>
    </row>
    <row r="68" spans="1:17" customFormat="1" x14ac:dyDescent="0.2">
      <c r="A68" s="9"/>
      <c r="B68" s="9"/>
      <c r="C68" s="9"/>
      <c r="K68" s="3"/>
      <c r="L68" s="3"/>
      <c r="M68" s="3"/>
      <c r="N68" s="3"/>
      <c r="O68" s="3"/>
      <c r="P68" s="3"/>
      <c r="Q68" s="3"/>
    </row>
    <row r="69" spans="1:17" customFormat="1" x14ac:dyDescent="0.2">
      <c r="A69" s="9"/>
      <c r="B69" s="9"/>
      <c r="C69" s="9"/>
      <c r="K69" s="3"/>
      <c r="L69" s="3"/>
      <c r="M69" s="3"/>
      <c r="N69" s="3"/>
      <c r="O69" s="3"/>
      <c r="P69" s="3"/>
      <c r="Q69" s="3"/>
    </row>
    <row r="70" spans="1:17" customFormat="1" x14ac:dyDescent="0.2">
      <c r="A70" s="9"/>
      <c r="B70" s="9"/>
      <c r="C70" s="9"/>
      <c r="K70" s="3"/>
      <c r="L70" s="3"/>
      <c r="M70" s="3"/>
      <c r="N70" s="3"/>
      <c r="O70" s="3"/>
      <c r="P70" s="3"/>
      <c r="Q70" s="3"/>
    </row>
    <row r="71" spans="1:17" customFormat="1" x14ac:dyDescent="0.2">
      <c r="A71" s="9"/>
      <c r="B71" s="9"/>
      <c r="C71" s="9"/>
      <c r="K71" s="3"/>
      <c r="L71" s="3"/>
      <c r="M71" s="3"/>
      <c r="N71" s="3"/>
      <c r="O71" s="3"/>
      <c r="P71" s="3"/>
      <c r="Q71" s="3"/>
    </row>
    <row r="72" spans="1:17" customFormat="1" x14ac:dyDescent="0.2">
      <c r="A72" s="9"/>
      <c r="B72" s="9"/>
      <c r="C72" s="9"/>
      <c r="K72" s="3"/>
      <c r="L72" s="3"/>
      <c r="M72" s="3"/>
      <c r="N72" s="3"/>
      <c r="O72" s="3"/>
      <c r="P72" s="3"/>
      <c r="Q72" s="3"/>
    </row>
    <row r="73" spans="1:17" customFormat="1" x14ac:dyDescent="0.2">
      <c r="A73" s="9"/>
      <c r="B73" s="9"/>
      <c r="C73" s="9"/>
      <c r="K73" s="3"/>
      <c r="L73" s="3"/>
      <c r="M73" s="3"/>
      <c r="N73" s="3"/>
      <c r="O73" s="3"/>
      <c r="P73" s="3"/>
      <c r="Q73" s="3"/>
    </row>
    <row r="74" spans="1:17" customFormat="1" x14ac:dyDescent="0.2">
      <c r="A74" s="9"/>
      <c r="B74" s="9"/>
      <c r="C74" s="9"/>
      <c r="K74" s="3"/>
      <c r="L74" s="3"/>
      <c r="M74" s="3"/>
      <c r="N74" s="3"/>
      <c r="O74" s="3"/>
      <c r="P74" s="3"/>
      <c r="Q74" s="3"/>
    </row>
    <row r="75" spans="1:17" customFormat="1" x14ac:dyDescent="0.2">
      <c r="A75" s="9"/>
      <c r="B75" s="9"/>
      <c r="C75" s="9"/>
      <c r="K75" s="3"/>
      <c r="L75" s="3"/>
      <c r="M75" s="3"/>
      <c r="N75" s="3"/>
      <c r="O75" s="3"/>
      <c r="P75" s="3"/>
      <c r="Q75" s="3"/>
    </row>
    <row r="76" spans="1:17" customFormat="1" x14ac:dyDescent="0.2">
      <c r="A76" s="9"/>
      <c r="B76" s="9"/>
      <c r="C76" s="9"/>
      <c r="K76" s="3"/>
      <c r="L76" s="3"/>
      <c r="M76" s="3"/>
      <c r="N76" s="3"/>
      <c r="O76" s="3"/>
      <c r="P76" s="3"/>
      <c r="Q76" s="3"/>
    </row>
    <row r="77" spans="1:17" customFormat="1" x14ac:dyDescent="0.2">
      <c r="A77" s="9"/>
      <c r="B77" s="9"/>
      <c r="C77" s="9"/>
      <c r="K77" s="3"/>
      <c r="L77" s="3"/>
      <c r="M77" s="3"/>
      <c r="N77" s="3"/>
      <c r="O77" s="3"/>
      <c r="P77" s="3"/>
      <c r="Q77" s="3"/>
    </row>
    <row r="78" spans="1:17" customFormat="1" x14ac:dyDescent="0.2">
      <c r="A78" s="9"/>
      <c r="B78" s="9"/>
      <c r="C78" s="9"/>
      <c r="K78" s="3"/>
      <c r="L78" s="3"/>
      <c r="M78" s="3"/>
      <c r="N78" s="3"/>
      <c r="O78" s="3"/>
      <c r="P78" s="3"/>
      <c r="Q78" s="3"/>
    </row>
  </sheetData>
  <mergeCells count="16">
    <mergeCell ref="H5:I5"/>
    <mergeCell ref="A1:A2"/>
    <mergeCell ref="B1:K1"/>
    <mergeCell ref="A3:B3"/>
    <mergeCell ref="C3:D3"/>
    <mergeCell ref="A4:B4"/>
    <mergeCell ref="H3:I3"/>
    <mergeCell ref="A5:B5"/>
    <mergeCell ref="C5:D5"/>
    <mergeCell ref="C6:I6"/>
    <mergeCell ref="A7:A10"/>
    <mergeCell ref="C7:C10"/>
    <mergeCell ref="D7:D10"/>
    <mergeCell ref="F7:F10"/>
    <mergeCell ref="G7:G10"/>
    <mergeCell ref="I7:I10"/>
  </mergeCells>
  <conditionalFormatting sqref="I15:I23">
    <cfRule type="cellIs" dxfId="5" priority="3" stopIfTrue="1" operator="equal">
      <formula>$I$24</formula>
    </cfRule>
  </conditionalFormatting>
  <conditionalFormatting sqref="F15:F23">
    <cfRule type="cellIs" dxfId="4" priority="2" stopIfTrue="1" operator="equal">
      <formula>$F$24</formula>
    </cfRule>
  </conditionalFormatting>
  <conditionalFormatting sqref="C14:C23">
    <cfRule type="cellIs" dxfId="3" priority="1" stopIfTrue="1" operator="equal">
      <formula>$C$24</formula>
    </cfRule>
  </conditionalFormatting>
  <printOptions horizontalCentered="1" verticalCentered="1"/>
  <pageMargins left="0.78740157480314965" right="0.39370078740157483" top="0.19685039370078741" bottom="0.23622047244094491" header="0" footer="0.15748031496062992"/>
  <pageSetup scale="77" orientation="portrait" verticalDpi="4294967292" r:id="rId1"/>
  <headerFooter alignWithMargins="0"/>
  <ignoredErrors>
    <ignoredError sqref="B24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workbookViewId="0">
      <selection activeCell="L9" sqref="L9"/>
    </sheetView>
  </sheetViews>
  <sheetFormatPr baseColWidth="10" defaultColWidth="11.5703125" defaultRowHeight="12.75" x14ac:dyDescent="0.2"/>
  <cols>
    <col min="1" max="1" width="16.85546875" style="3" customWidth="1"/>
    <col min="2" max="2" width="14" style="3" customWidth="1"/>
    <col min="3" max="3" width="13.5703125" style="3" customWidth="1"/>
    <col min="4" max="4" width="12.85546875" style="3" customWidth="1"/>
    <col min="5" max="5" width="13.5703125" style="3" customWidth="1"/>
    <col min="6" max="6" width="8.7109375" style="3" customWidth="1"/>
    <col min="7" max="7" width="11" style="3" customWidth="1"/>
    <col min="8" max="8" width="5.7109375" customWidth="1"/>
    <col min="9" max="10" width="4.28515625" customWidth="1"/>
    <col min="11" max="11" width="7.5703125" customWidth="1"/>
    <col min="12" max="16384" width="11.5703125" style="3"/>
  </cols>
  <sheetData>
    <row r="1" spans="1:14" ht="18.75" customHeight="1" x14ac:dyDescent="0.2">
      <c r="A1" s="105" t="s">
        <v>91</v>
      </c>
      <c r="B1" s="107" t="s">
        <v>94</v>
      </c>
      <c r="C1" s="107"/>
      <c r="D1" s="107"/>
      <c r="E1" s="107"/>
      <c r="F1" s="10"/>
      <c r="G1" s="10"/>
      <c r="H1" s="10"/>
      <c r="I1" s="10"/>
      <c r="J1" s="10"/>
      <c r="K1" s="10"/>
    </row>
    <row r="2" spans="1:14" ht="6.75" customHeight="1" x14ac:dyDescent="0.2">
      <c r="A2" s="105"/>
      <c r="B2" s="68"/>
      <c r="C2" s="68"/>
      <c r="D2" s="4"/>
      <c r="E2" s="4"/>
      <c r="F2" s="4"/>
      <c r="G2" s="4"/>
      <c r="H2" s="4"/>
      <c r="I2" s="4"/>
      <c r="J2" s="4"/>
      <c r="K2" s="2"/>
    </row>
    <row r="3" spans="1:14" ht="12.75" customHeight="1" x14ac:dyDescent="0.2">
      <c r="A3" s="2" t="s">
        <v>0</v>
      </c>
      <c r="B3" s="113" t="s">
        <v>1</v>
      </c>
      <c r="C3" s="113"/>
      <c r="D3" s="61"/>
      <c r="E3" s="2"/>
      <c r="F3" s="66"/>
      <c r="G3" s="66"/>
      <c r="H3" s="66"/>
      <c r="I3" s="5"/>
      <c r="J3" s="5"/>
      <c r="K3" s="3"/>
    </row>
    <row r="4" spans="1:14" ht="12.75" customHeight="1" x14ac:dyDescent="0.2">
      <c r="D4" s="61"/>
      <c r="E4" s="2"/>
      <c r="F4" s="127"/>
      <c r="G4" s="127"/>
      <c r="H4" s="127"/>
      <c r="I4" s="2"/>
      <c r="J4" s="3"/>
      <c r="K4" s="3"/>
    </row>
    <row r="5" spans="1:14" ht="12.75" customHeight="1" x14ac:dyDescent="0.2">
      <c r="A5" s="1" t="s">
        <v>2</v>
      </c>
      <c r="B5" s="117" t="s">
        <v>104</v>
      </c>
      <c r="C5" s="117"/>
      <c r="D5" s="61"/>
      <c r="E5" s="2" t="s">
        <v>4</v>
      </c>
      <c r="F5" s="128">
        <f>'G 1'!H5</f>
        <v>43287</v>
      </c>
      <c r="G5" s="128"/>
      <c r="H5" s="65"/>
      <c r="I5" s="68"/>
      <c r="J5" s="68"/>
      <c r="K5" s="68"/>
    </row>
    <row r="6" spans="1:14" ht="7.5" customHeight="1" thickBot="1" x14ac:dyDescent="0.25">
      <c r="A6" s="6"/>
      <c r="B6" s="1"/>
      <c r="C6" s="1"/>
      <c r="D6" s="1"/>
      <c r="E6" s="2"/>
      <c r="F6" s="2"/>
      <c r="G6" s="2"/>
      <c r="H6" s="2"/>
      <c r="I6" s="2"/>
      <c r="J6" s="2"/>
      <c r="K6" s="2"/>
    </row>
    <row r="7" spans="1:14" ht="12" customHeight="1" x14ac:dyDescent="0.2">
      <c r="A7" s="108" t="s">
        <v>5</v>
      </c>
      <c r="B7" s="118" t="s">
        <v>7</v>
      </c>
      <c r="C7" s="118"/>
      <c r="D7" s="118"/>
      <c r="E7" s="118"/>
      <c r="F7" s="119" t="s">
        <v>8</v>
      </c>
      <c r="G7" s="122" t="s">
        <v>9</v>
      </c>
    </row>
    <row r="8" spans="1:14" ht="12" customHeight="1" x14ac:dyDescent="0.2">
      <c r="A8" s="109"/>
      <c r="B8" s="43" t="s">
        <v>13</v>
      </c>
      <c r="C8" s="44" t="s">
        <v>14</v>
      </c>
      <c r="D8" s="44" t="s">
        <v>15</v>
      </c>
      <c r="E8" s="45" t="s">
        <v>16</v>
      </c>
      <c r="F8" s="120"/>
      <c r="G8" s="123"/>
    </row>
    <row r="9" spans="1:14" ht="12" customHeight="1" x14ac:dyDescent="0.2">
      <c r="A9" s="109"/>
      <c r="B9" s="46" t="s">
        <v>17</v>
      </c>
      <c r="C9" s="47" t="s">
        <v>18</v>
      </c>
      <c r="D9" s="47" t="s">
        <v>19</v>
      </c>
      <c r="E9" s="48" t="s">
        <v>20</v>
      </c>
      <c r="F9" s="120"/>
      <c r="G9" s="123"/>
    </row>
    <row r="10" spans="1:14" ht="12" customHeight="1" thickBot="1" x14ac:dyDescent="0.25">
      <c r="A10" s="110"/>
      <c r="B10" s="49" t="s">
        <v>18</v>
      </c>
      <c r="C10" s="50" t="s">
        <v>17</v>
      </c>
      <c r="D10" s="50" t="s">
        <v>20</v>
      </c>
      <c r="E10" s="51" t="s">
        <v>19</v>
      </c>
      <c r="F10" s="121"/>
      <c r="G10" s="124"/>
    </row>
    <row r="11" spans="1:14" ht="12" customHeight="1" x14ac:dyDescent="0.2">
      <c r="A11" s="52" t="s">
        <v>21</v>
      </c>
      <c r="B11" s="19">
        <f>'G 1'!B11</f>
        <v>94</v>
      </c>
      <c r="C11" s="8">
        <f>'G 2'!B11</f>
        <v>125</v>
      </c>
      <c r="D11" s="8">
        <f>'G 3'!B11</f>
        <v>0</v>
      </c>
      <c r="E11" s="20">
        <f>'G 4'!B11</f>
        <v>0</v>
      </c>
      <c r="F11" s="21">
        <f t="shared" ref="F11:F23" si="0">SUM(B11:E11)</f>
        <v>219</v>
      </c>
      <c r="G11" s="22"/>
    </row>
    <row r="12" spans="1:14" ht="12" customHeight="1" x14ac:dyDescent="0.2">
      <c r="A12" s="53" t="s">
        <v>22</v>
      </c>
      <c r="B12" s="19">
        <f>'G 1'!B12</f>
        <v>116</v>
      </c>
      <c r="C12" s="8">
        <f>'G 2'!B12</f>
        <v>116</v>
      </c>
      <c r="D12" s="8">
        <f>'G 3'!B12</f>
        <v>0</v>
      </c>
      <c r="E12" s="20">
        <f>'G 4'!B12</f>
        <v>0</v>
      </c>
      <c r="F12" s="23">
        <f t="shared" si="0"/>
        <v>232</v>
      </c>
      <c r="G12" s="24"/>
    </row>
    <row r="13" spans="1:14" ht="12" customHeight="1" x14ac:dyDescent="0.2">
      <c r="A13" s="54" t="s">
        <v>23</v>
      </c>
      <c r="B13" s="19">
        <f>'G 1'!B13</f>
        <v>97</v>
      </c>
      <c r="C13" s="8">
        <f>'G 2'!B13</f>
        <v>86</v>
      </c>
      <c r="D13" s="8">
        <f>'G 3'!B13</f>
        <v>0</v>
      </c>
      <c r="E13" s="20">
        <f>'G 4'!B13</f>
        <v>0</v>
      </c>
      <c r="F13" s="23">
        <f t="shared" si="0"/>
        <v>183</v>
      </c>
      <c r="G13" s="24"/>
      <c r="M13" s="39" t="s">
        <v>61</v>
      </c>
      <c r="N13" s="39" t="s">
        <v>60</v>
      </c>
    </row>
    <row r="14" spans="1:14" ht="12" customHeight="1" x14ac:dyDescent="0.2">
      <c r="A14" s="54" t="s">
        <v>24</v>
      </c>
      <c r="B14" s="19">
        <f>'G 1'!B14</f>
        <v>90</v>
      </c>
      <c r="C14" s="8">
        <f>'G 2'!B14</f>
        <v>116</v>
      </c>
      <c r="D14" s="8">
        <f>'G 3'!B14</f>
        <v>0</v>
      </c>
      <c r="E14" s="20">
        <f>'G 4'!B14</f>
        <v>0</v>
      </c>
      <c r="F14" s="23">
        <f t="shared" si="0"/>
        <v>206</v>
      </c>
      <c r="G14" s="64">
        <f t="shared" ref="G14:G20" si="1">F11+F12+F13+F14</f>
        <v>840</v>
      </c>
      <c r="L14"/>
      <c r="M14" t="s">
        <v>62</v>
      </c>
      <c r="N14" s="42">
        <f t="shared" ref="N14:N20" si="2">G14</f>
        <v>840</v>
      </c>
    </row>
    <row r="15" spans="1:14" ht="12" customHeight="1" x14ac:dyDescent="0.2">
      <c r="A15" s="54" t="s">
        <v>25</v>
      </c>
      <c r="B15" s="19">
        <f>'G 1'!B15</f>
        <v>54</v>
      </c>
      <c r="C15" s="8">
        <f>'G 2'!B15</f>
        <v>78</v>
      </c>
      <c r="D15" s="8">
        <f>'G 3'!B15</f>
        <v>0</v>
      </c>
      <c r="E15" s="20">
        <f>'G 4'!B15</f>
        <v>0</v>
      </c>
      <c r="F15" s="21">
        <f t="shared" si="0"/>
        <v>132</v>
      </c>
      <c r="G15" s="24">
        <f>F12+F13+F14+F15</f>
        <v>753</v>
      </c>
      <c r="L15"/>
      <c r="M15" t="s">
        <v>63</v>
      </c>
      <c r="N15" s="42">
        <f t="shared" si="2"/>
        <v>753</v>
      </c>
    </row>
    <row r="16" spans="1:14" ht="12" customHeight="1" x14ac:dyDescent="0.2">
      <c r="A16" s="54" t="s">
        <v>26</v>
      </c>
      <c r="B16" s="19">
        <f>'G 1'!B16</f>
        <v>52</v>
      </c>
      <c r="C16" s="8">
        <f>'G 2'!B16</f>
        <v>119</v>
      </c>
      <c r="D16" s="8">
        <f>'G 3'!B16</f>
        <v>0</v>
      </c>
      <c r="E16" s="20">
        <f>'G 4'!B16</f>
        <v>0</v>
      </c>
      <c r="F16" s="23">
        <f t="shared" si="0"/>
        <v>171</v>
      </c>
      <c r="G16" s="24">
        <f t="shared" si="1"/>
        <v>692</v>
      </c>
      <c r="L16"/>
      <c r="M16" t="s">
        <v>64</v>
      </c>
      <c r="N16" s="42">
        <f t="shared" si="2"/>
        <v>692</v>
      </c>
    </row>
    <row r="17" spans="1:14" ht="12" customHeight="1" x14ac:dyDescent="0.2">
      <c r="A17" s="54" t="s">
        <v>27</v>
      </c>
      <c r="B17" s="19">
        <f>'G 1'!B17</f>
        <v>55</v>
      </c>
      <c r="C17" s="8">
        <f>'G 2'!B17</f>
        <v>97</v>
      </c>
      <c r="D17" s="8">
        <f>'G 3'!B17</f>
        <v>0</v>
      </c>
      <c r="E17" s="20">
        <f>'G 4'!B17</f>
        <v>0</v>
      </c>
      <c r="F17" s="23">
        <f t="shared" si="0"/>
        <v>152</v>
      </c>
      <c r="G17" s="24">
        <f t="shared" si="1"/>
        <v>661</v>
      </c>
      <c r="L17"/>
      <c r="M17" t="s">
        <v>65</v>
      </c>
      <c r="N17" s="42">
        <f t="shared" si="2"/>
        <v>661</v>
      </c>
    </row>
    <row r="18" spans="1:14" ht="12" customHeight="1" x14ac:dyDescent="0.2">
      <c r="A18" s="54" t="s">
        <v>28</v>
      </c>
      <c r="B18" s="19">
        <f>'G 1'!B18</f>
        <v>59</v>
      </c>
      <c r="C18" s="8">
        <f>'G 2'!B18</f>
        <v>61</v>
      </c>
      <c r="D18" s="8">
        <f>'G 3'!B18</f>
        <v>0</v>
      </c>
      <c r="E18" s="20">
        <f>'G 4'!B18</f>
        <v>0</v>
      </c>
      <c r="F18" s="23">
        <f t="shared" si="0"/>
        <v>120</v>
      </c>
      <c r="G18" s="24">
        <f t="shared" si="1"/>
        <v>575</v>
      </c>
      <c r="L18"/>
      <c r="M18" t="s">
        <v>66</v>
      </c>
      <c r="N18" s="42">
        <f t="shared" si="2"/>
        <v>575</v>
      </c>
    </row>
    <row r="19" spans="1:14" ht="12" customHeight="1" x14ac:dyDescent="0.2">
      <c r="A19" s="54" t="s">
        <v>29</v>
      </c>
      <c r="B19" s="19">
        <f>'G 1'!B19</f>
        <v>31</v>
      </c>
      <c r="C19" s="8">
        <f>'G 2'!B19</f>
        <v>75</v>
      </c>
      <c r="D19" s="8">
        <f>'G 3'!B19</f>
        <v>0</v>
      </c>
      <c r="E19" s="20">
        <f>'G 4'!B19</f>
        <v>0</v>
      </c>
      <c r="F19" s="23">
        <f t="shared" si="0"/>
        <v>106</v>
      </c>
      <c r="G19" s="24">
        <f t="shared" si="1"/>
        <v>549</v>
      </c>
      <c r="L19"/>
      <c r="M19" t="s">
        <v>67</v>
      </c>
      <c r="N19" s="42">
        <f t="shared" si="2"/>
        <v>549</v>
      </c>
    </row>
    <row r="20" spans="1:14" ht="12" customHeight="1" thickBot="1" x14ac:dyDescent="0.25">
      <c r="A20" s="56" t="s">
        <v>30</v>
      </c>
      <c r="B20" s="18">
        <f>'G 1'!B20</f>
        <v>33</v>
      </c>
      <c r="C20" s="8">
        <f>'G 2'!B20</f>
        <v>120</v>
      </c>
      <c r="D20" s="87">
        <f>'G 3'!B20</f>
        <v>0</v>
      </c>
      <c r="E20" s="88">
        <f>'G 4'!B20</f>
        <v>0</v>
      </c>
      <c r="F20" s="25">
        <f t="shared" si="0"/>
        <v>153</v>
      </c>
      <c r="G20" s="63">
        <f t="shared" si="1"/>
        <v>531</v>
      </c>
      <c r="L20"/>
      <c r="M20" t="s">
        <v>68</v>
      </c>
      <c r="N20" s="42">
        <f t="shared" si="2"/>
        <v>531</v>
      </c>
    </row>
    <row r="21" spans="1:14" ht="12" customHeight="1" x14ac:dyDescent="0.2">
      <c r="A21" s="62" t="s">
        <v>31</v>
      </c>
      <c r="B21" s="19">
        <f>'G 1'!B21</f>
        <v>46</v>
      </c>
      <c r="C21" s="96">
        <f>'G 2'!B21</f>
        <v>56</v>
      </c>
      <c r="D21" s="14">
        <f>'G 3'!B21</f>
        <v>0</v>
      </c>
      <c r="E21" s="15">
        <f>'G 4'!B21</f>
        <v>0</v>
      </c>
      <c r="F21" s="21">
        <f t="shared" si="0"/>
        <v>102</v>
      </c>
      <c r="G21" s="22"/>
      <c r="L21"/>
      <c r="M21" t="s">
        <v>69</v>
      </c>
      <c r="N21" s="42">
        <f t="shared" ref="N21:N33" si="3">G27</f>
        <v>406</v>
      </c>
    </row>
    <row r="22" spans="1:14" ht="12" customHeight="1" x14ac:dyDescent="0.2">
      <c r="A22" s="55" t="s">
        <v>32</v>
      </c>
      <c r="B22" s="19">
        <f>'G 1'!B22</f>
        <v>40</v>
      </c>
      <c r="C22" s="7">
        <f>'G 2'!B22</f>
        <v>81</v>
      </c>
      <c r="D22" s="8">
        <f>'G 3'!B22</f>
        <v>0</v>
      </c>
      <c r="E22" s="20">
        <f>'G 4'!B22</f>
        <v>0</v>
      </c>
      <c r="F22" s="23">
        <f t="shared" si="0"/>
        <v>121</v>
      </c>
      <c r="G22" s="24"/>
      <c r="L22"/>
      <c r="M22" t="s">
        <v>70</v>
      </c>
      <c r="N22" s="42">
        <f t="shared" si="3"/>
        <v>421</v>
      </c>
    </row>
    <row r="23" spans="1:14" ht="12" customHeight="1" thickBot="1" x14ac:dyDescent="0.25">
      <c r="A23" s="56" t="s">
        <v>33</v>
      </c>
      <c r="B23" s="19">
        <f>'G 1'!B23</f>
        <v>42</v>
      </c>
      <c r="C23" s="8">
        <f>'G 2'!B23</f>
        <v>59</v>
      </c>
      <c r="D23" s="8">
        <f>'G 3'!B23</f>
        <v>0</v>
      </c>
      <c r="E23" s="20">
        <f>'G 4'!B23</f>
        <v>0</v>
      </c>
      <c r="F23" s="23">
        <f t="shared" si="0"/>
        <v>101</v>
      </c>
      <c r="G23" s="24"/>
      <c r="L23"/>
      <c r="M23" t="s">
        <v>71</v>
      </c>
      <c r="N23" s="42">
        <f t="shared" si="3"/>
        <v>300</v>
      </c>
    </row>
    <row r="24" spans="1:14" ht="12" customHeight="1" thickBot="1" x14ac:dyDescent="0.25">
      <c r="A24" s="71" t="s">
        <v>10</v>
      </c>
      <c r="B24" s="72">
        <f>SUM(B11:B23)</f>
        <v>809</v>
      </c>
      <c r="C24" s="72">
        <f>SUM(C11:C23)</f>
        <v>1189</v>
      </c>
      <c r="D24" s="72">
        <f>SUM(D11:D23)</f>
        <v>0</v>
      </c>
      <c r="E24" s="72">
        <f>SUM(E11:E23)</f>
        <v>0</v>
      </c>
      <c r="F24" s="30"/>
      <c r="G24" s="125">
        <f>MAX(G11:G20)</f>
        <v>840</v>
      </c>
      <c r="M24" s="3" t="s">
        <v>72</v>
      </c>
      <c r="N24" s="42">
        <f t="shared" si="3"/>
        <v>430</v>
      </c>
    </row>
    <row r="25" spans="1:14" ht="13.5" customHeight="1" thickBot="1" x14ac:dyDescent="0.25">
      <c r="A25" s="73" t="s">
        <v>11</v>
      </c>
      <c r="B25" s="70">
        <f>B24/($B24+$C24+$D24+$E24)</f>
        <v>0.40490490490490488</v>
      </c>
      <c r="C25" s="70">
        <f>C24/($B24+$C24+$D24+$E24)</f>
        <v>0.59509509509509506</v>
      </c>
      <c r="D25" s="70">
        <f>D24/($B24+$C24+$D24+$E24)</f>
        <v>0</v>
      </c>
      <c r="E25" s="70">
        <f>E24/($B24+$C24+$D24+$E24)</f>
        <v>0</v>
      </c>
      <c r="F25" s="31"/>
      <c r="G25" s="126"/>
      <c r="L25"/>
      <c r="M25" t="s">
        <v>73</v>
      </c>
      <c r="N25" s="42">
        <f t="shared" si="3"/>
        <v>471</v>
      </c>
    </row>
    <row r="26" spans="1:14" ht="13.5" customHeight="1" thickBot="1" x14ac:dyDescent="0.25">
      <c r="A26"/>
      <c r="B26"/>
      <c r="C26"/>
      <c r="D26"/>
      <c r="E26"/>
      <c r="F26"/>
      <c r="G26"/>
      <c r="M26" s="3" t="s">
        <v>74</v>
      </c>
      <c r="N26" s="42">
        <f t="shared" si="3"/>
        <v>474</v>
      </c>
    </row>
    <row r="27" spans="1:14" ht="14.25" customHeight="1" x14ac:dyDescent="0.2">
      <c r="A27" s="67" t="s">
        <v>34</v>
      </c>
      <c r="B27" s="13">
        <f>'G 1'!E11</f>
        <v>36</v>
      </c>
      <c r="C27" s="14">
        <f>'G 2'!E11</f>
        <v>46</v>
      </c>
      <c r="D27" s="14">
        <f>'G 3'!E11</f>
        <v>0</v>
      </c>
      <c r="E27" s="15">
        <f>'G 4'!E11</f>
        <v>0</v>
      </c>
      <c r="F27" s="26">
        <f t="shared" ref="F27:F39" si="4">SUM(B27:E27)</f>
        <v>82</v>
      </c>
      <c r="G27" s="40">
        <f>F21+F22+F23+F27</f>
        <v>406</v>
      </c>
      <c r="M27" s="3" t="s">
        <v>75</v>
      </c>
      <c r="N27" s="42">
        <f t="shared" si="3"/>
        <v>478</v>
      </c>
    </row>
    <row r="28" spans="1:14" ht="14.25" customHeight="1" x14ac:dyDescent="0.2">
      <c r="A28" s="58" t="s">
        <v>35</v>
      </c>
      <c r="B28" s="16">
        <f>'G 1'!E12</f>
        <v>45</v>
      </c>
      <c r="C28" s="7">
        <f>'G 2'!E12</f>
        <v>72</v>
      </c>
      <c r="D28" s="7">
        <f>'G 3'!E12</f>
        <v>0</v>
      </c>
      <c r="E28" s="17">
        <f>'G 4'!E12</f>
        <v>0</v>
      </c>
      <c r="F28" s="12">
        <f t="shared" si="4"/>
        <v>117</v>
      </c>
      <c r="G28" s="24">
        <f>F22+F23+F27+F28</f>
        <v>421</v>
      </c>
      <c r="M28" s="3" t="s">
        <v>76</v>
      </c>
      <c r="N28" s="42">
        <f t="shared" si="3"/>
        <v>486</v>
      </c>
    </row>
    <row r="29" spans="1:14" ht="14.25" customHeight="1" x14ac:dyDescent="0.2">
      <c r="A29" s="58" t="s">
        <v>36</v>
      </c>
      <c r="B29" s="16">
        <f>'G 1'!E13</f>
        <v>29</v>
      </c>
      <c r="C29" s="7">
        <f>'G 2'!E13</f>
        <v>86</v>
      </c>
      <c r="D29" s="7">
        <f>'G 3'!E13</f>
        <v>0</v>
      </c>
      <c r="E29" s="17">
        <f>'G 4'!E13</f>
        <v>0</v>
      </c>
      <c r="F29" s="12">
        <f t="shared" si="4"/>
        <v>115</v>
      </c>
      <c r="G29" s="24">
        <f>H29+F23+F27+F28</f>
        <v>300</v>
      </c>
      <c r="M29" s="3" t="s">
        <v>77</v>
      </c>
      <c r="N29" s="42">
        <f t="shared" si="3"/>
        <v>484</v>
      </c>
    </row>
    <row r="30" spans="1:14" ht="14.25" customHeight="1" x14ac:dyDescent="0.2">
      <c r="A30" s="58" t="s">
        <v>37</v>
      </c>
      <c r="B30" s="16">
        <f>'G 1'!E14</f>
        <v>21</v>
      </c>
      <c r="C30" s="7">
        <f>'G 2'!E14</f>
        <v>95</v>
      </c>
      <c r="D30" s="7">
        <f>'G 3'!E14</f>
        <v>0</v>
      </c>
      <c r="E30" s="17">
        <f>'G 4'!E14</f>
        <v>0</v>
      </c>
      <c r="F30" s="12">
        <f t="shared" si="4"/>
        <v>116</v>
      </c>
      <c r="G30" s="24">
        <f t="shared" ref="G30:G39" si="5">F27+F28+F29+F30</f>
        <v>430</v>
      </c>
      <c r="L30"/>
      <c r="M30" s="3" t="s">
        <v>78</v>
      </c>
      <c r="N30" s="42">
        <f t="shared" si="3"/>
        <v>476</v>
      </c>
    </row>
    <row r="31" spans="1:14" ht="14.25" customHeight="1" x14ac:dyDescent="0.2">
      <c r="A31" s="58" t="s">
        <v>38</v>
      </c>
      <c r="B31" s="16">
        <f>'G 1'!E15</f>
        <v>17</v>
      </c>
      <c r="C31" s="7">
        <f>'G 2'!E15</f>
        <v>106</v>
      </c>
      <c r="D31" s="7">
        <f>'G 3'!E15</f>
        <v>0</v>
      </c>
      <c r="E31" s="17">
        <f>'G 4'!E15</f>
        <v>0</v>
      </c>
      <c r="F31" s="12">
        <f t="shared" si="4"/>
        <v>123</v>
      </c>
      <c r="G31" s="24">
        <f t="shared" si="5"/>
        <v>471</v>
      </c>
      <c r="L31"/>
      <c r="M31" s="3" t="s">
        <v>79</v>
      </c>
      <c r="N31" s="42">
        <f t="shared" si="3"/>
        <v>458</v>
      </c>
    </row>
    <row r="32" spans="1:14" ht="14.25" customHeight="1" x14ac:dyDescent="0.2">
      <c r="A32" s="57" t="s">
        <v>39</v>
      </c>
      <c r="B32" s="16">
        <f>'G 1'!E16</f>
        <v>15</v>
      </c>
      <c r="C32" s="7">
        <f>'G 2'!E16</f>
        <v>105</v>
      </c>
      <c r="D32" s="7">
        <f>'G 3'!E16</f>
        <v>0</v>
      </c>
      <c r="E32" s="17">
        <f>'G 4'!E16</f>
        <v>0</v>
      </c>
      <c r="F32" s="12">
        <f t="shared" si="4"/>
        <v>120</v>
      </c>
      <c r="G32" s="24">
        <f t="shared" si="5"/>
        <v>474</v>
      </c>
      <c r="L32"/>
      <c r="M32" s="3" t="s">
        <v>80</v>
      </c>
      <c r="N32" s="42">
        <f t="shared" si="3"/>
        <v>452</v>
      </c>
    </row>
    <row r="33" spans="1:14" ht="14.25" customHeight="1" x14ac:dyDescent="0.2">
      <c r="A33" s="58" t="s">
        <v>40</v>
      </c>
      <c r="B33" s="16">
        <f>'G 1'!E17</f>
        <v>17</v>
      </c>
      <c r="C33" s="7">
        <f>'G 2'!E17</f>
        <v>102</v>
      </c>
      <c r="D33" s="7">
        <f>'G 3'!E17</f>
        <v>0</v>
      </c>
      <c r="E33" s="17">
        <f>'G 4'!E17</f>
        <v>0</v>
      </c>
      <c r="F33" s="12">
        <f t="shared" si="4"/>
        <v>119</v>
      </c>
      <c r="G33" s="24">
        <f t="shared" si="5"/>
        <v>478</v>
      </c>
      <c r="L33"/>
      <c r="M33" s="3" t="s">
        <v>81</v>
      </c>
      <c r="N33" s="42">
        <f t="shared" si="3"/>
        <v>482</v>
      </c>
    </row>
    <row r="34" spans="1:14" ht="14.25" customHeight="1" x14ac:dyDescent="0.2">
      <c r="A34" s="58" t="s">
        <v>41</v>
      </c>
      <c r="B34" s="16">
        <f>'G 1'!E18</f>
        <v>47</v>
      </c>
      <c r="C34" s="7">
        <f>'G 2'!E18</f>
        <v>77</v>
      </c>
      <c r="D34" s="7">
        <f>'G 3'!E18</f>
        <v>0</v>
      </c>
      <c r="E34" s="17">
        <f>'G 4'!E18</f>
        <v>0</v>
      </c>
      <c r="F34" s="12">
        <f t="shared" si="4"/>
        <v>124</v>
      </c>
      <c r="G34" s="24">
        <f t="shared" si="5"/>
        <v>486</v>
      </c>
      <c r="L34"/>
      <c r="M34" s="3" t="s">
        <v>82</v>
      </c>
      <c r="N34" s="42">
        <f>G46</f>
        <v>585</v>
      </c>
    </row>
    <row r="35" spans="1:14" ht="14.25" customHeight="1" x14ac:dyDescent="0.2">
      <c r="A35" s="58" t="s">
        <v>42</v>
      </c>
      <c r="B35" s="16">
        <f>'G 1'!E19</f>
        <v>56</v>
      </c>
      <c r="C35" s="7">
        <f>'G 2'!E19</f>
        <v>65</v>
      </c>
      <c r="D35" s="7">
        <f>'G 3'!E19</f>
        <v>0</v>
      </c>
      <c r="E35" s="17">
        <f>'G 4'!E19</f>
        <v>0</v>
      </c>
      <c r="F35" s="12">
        <f t="shared" si="4"/>
        <v>121</v>
      </c>
      <c r="G35" s="24">
        <f t="shared" si="5"/>
        <v>484</v>
      </c>
      <c r="L35"/>
      <c r="M35" s="3" t="s">
        <v>83</v>
      </c>
      <c r="N35" s="42">
        <f t="shared" ref="N35:N42" si="6">G47</f>
        <v>605</v>
      </c>
    </row>
    <row r="36" spans="1:14" ht="14.25" customHeight="1" x14ac:dyDescent="0.2">
      <c r="A36" s="58" t="s">
        <v>43</v>
      </c>
      <c r="B36" s="16">
        <f>'G 1'!E20</f>
        <v>41</v>
      </c>
      <c r="C36" s="7">
        <f>'G 2'!E20</f>
        <v>71</v>
      </c>
      <c r="D36" s="7">
        <f>'G 3'!E20</f>
        <v>0</v>
      </c>
      <c r="E36" s="17">
        <f>'G 4'!E20</f>
        <v>0</v>
      </c>
      <c r="F36" s="12">
        <f t="shared" si="4"/>
        <v>112</v>
      </c>
      <c r="G36" s="24">
        <f t="shared" si="5"/>
        <v>476</v>
      </c>
      <c r="L36"/>
      <c r="M36" s="3" t="s">
        <v>84</v>
      </c>
      <c r="N36" s="42">
        <f t="shared" si="6"/>
        <v>649</v>
      </c>
    </row>
    <row r="37" spans="1:14" ht="14.25" customHeight="1" x14ac:dyDescent="0.2">
      <c r="A37" s="58" t="s">
        <v>44</v>
      </c>
      <c r="B37" s="16">
        <f>'G 1'!E21</f>
        <v>40</v>
      </c>
      <c r="C37" s="7">
        <f>'G 2'!E21</f>
        <v>61</v>
      </c>
      <c r="D37" s="7">
        <f>'G 3'!E21</f>
        <v>0</v>
      </c>
      <c r="E37" s="17">
        <f>'G 4'!E21</f>
        <v>0</v>
      </c>
      <c r="F37" s="12">
        <f t="shared" si="4"/>
        <v>101</v>
      </c>
      <c r="G37" s="24">
        <f t="shared" si="5"/>
        <v>458</v>
      </c>
      <c r="L37"/>
      <c r="M37" s="3" t="s">
        <v>85</v>
      </c>
      <c r="N37" s="42">
        <f t="shared" si="6"/>
        <v>676</v>
      </c>
    </row>
    <row r="38" spans="1:14" ht="14.25" customHeight="1" x14ac:dyDescent="0.2">
      <c r="A38" s="57" t="s">
        <v>45</v>
      </c>
      <c r="B38" s="16">
        <f>'G 1'!E22</f>
        <v>59</v>
      </c>
      <c r="C38" s="7">
        <f>'G 2'!E22</f>
        <v>59</v>
      </c>
      <c r="D38" s="7">
        <f>'G 3'!E22</f>
        <v>0</v>
      </c>
      <c r="E38" s="17">
        <f>'G 4'!E22</f>
        <v>0</v>
      </c>
      <c r="F38" s="12">
        <f t="shared" si="4"/>
        <v>118</v>
      </c>
      <c r="G38" s="24">
        <f t="shared" si="5"/>
        <v>452</v>
      </c>
      <c r="L38"/>
      <c r="M38" s="3" t="s">
        <v>86</v>
      </c>
      <c r="N38" s="42">
        <f t="shared" si="6"/>
        <v>735</v>
      </c>
    </row>
    <row r="39" spans="1:14" ht="14.25" customHeight="1" thickBot="1" x14ac:dyDescent="0.25">
      <c r="A39" s="59" t="s">
        <v>46</v>
      </c>
      <c r="B39" s="18">
        <f>'G 1'!E23</f>
        <v>71</v>
      </c>
      <c r="C39" s="7">
        <f>'G 2'!E23</f>
        <v>80</v>
      </c>
      <c r="D39" s="7">
        <f>'G 3'!E23</f>
        <v>0</v>
      </c>
      <c r="E39" s="17">
        <f>'G 4'!E23</f>
        <v>0</v>
      </c>
      <c r="F39" s="12">
        <f t="shared" si="4"/>
        <v>151</v>
      </c>
      <c r="G39" s="24">
        <f t="shared" si="5"/>
        <v>482</v>
      </c>
      <c r="L39"/>
      <c r="M39" s="3" t="s">
        <v>87</v>
      </c>
      <c r="N39" s="42">
        <f t="shared" si="6"/>
        <v>852</v>
      </c>
    </row>
    <row r="40" spans="1:14" ht="14.25" customHeight="1" thickBot="1" x14ac:dyDescent="0.25">
      <c r="A40" s="71" t="s">
        <v>10</v>
      </c>
      <c r="B40" s="72">
        <f>SUM(B27:B39)</f>
        <v>494</v>
      </c>
      <c r="C40" s="72">
        <f>SUM(C27:C39)</f>
        <v>1025</v>
      </c>
      <c r="D40" s="72">
        <f>SUM(D27:D39)</f>
        <v>0</v>
      </c>
      <c r="E40" s="72">
        <f>SUM(E27:E39)</f>
        <v>0</v>
      </c>
      <c r="F40" s="30"/>
      <c r="G40" s="125">
        <f>MAX(G27:G39)</f>
        <v>486</v>
      </c>
      <c r="M40" s="3" t="s">
        <v>88</v>
      </c>
      <c r="N40" s="42">
        <f t="shared" si="6"/>
        <v>911</v>
      </c>
    </row>
    <row r="41" spans="1:14" ht="15.75" customHeight="1" thickBot="1" x14ac:dyDescent="0.25">
      <c r="A41" s="73" t="s">
        <v>59</v>
      </c>
      <c r="B41" s="70">
        <f>B40/($B40+$C40+$D40+$E40)</f>
        <v>0.32521395655036206</v>
      </c>
      <c r="C41" s="70">
        <f>C40/($B40+$C40+$D40+$E40)</f>
        <v>0.67478604344963788</v>
      </c>
      <c r="D41" s="70">
        <f>D40/($B40+$C40+$D40+$E40)</f>
        <v>0</v>
      </c>
      <c r="E41" s="70">
        <f>E40/($B40+$C40+$D40+$E40)</f>
        <v>0</v>
      </c>
      <c r="F41" s="31"/>
      <c r="G41" s="126"/>
      <c r="L41"/>
      <c r="M41" s="3" t="s">
        <v>89</v>
      </c>
      <c r="N41" s="42">
        <f t="shared" si="6"/>
        <v>995</v>
      </c>
    </row>
    <row r="42" spans="1:14" s="35" customFormat="1" ht="15.75" customHeight="1" thickBot="1" x14ac:dyDescent="0.25">
      <c r="A42" s="33"/>
      <c r="B42" s="34"/>
      <c r="C42" s="34"/>
      <c r="D42" s="34"/>
      <c r="E42" s="34"/>
      <c r="F42" s="32"/>
      <c r="G42" s="11"/>
      <c r="M42" s="41" t="s">
        <v>90</v>
      </c>
      <c r="N42" s="42">
        <f t="shared" si="6"/>
        <v>994</v>
      </c>
    </row>
    <row r="43" spans="1:14" ht="13.5" customHeight="1" x14ac:dyDescent="0.2">
      <c r="A43" s="67" t="s">
        <v>47</v>
      </c>
      <c r="B43" s="13">
        <f>'G 1'!H12</f>
        <v>68</v>
      </c>
      <c r="C43" s="14">
        <f>'G 2'!H12</f>
        <v>61</v>
      </c>
      <c r="D43" s="14">
        <f>'G 3'!H12</f>
        <v>0</v>
      </c>
      <c r="E43" s="15">
        <f>'G 4'!H12</f>
        <v>0</v>
      </c>
      <c r="F43" s="26">
        <f t="shared" ref="F43:F54" si="7">SUM(B43:E43)</f>
        <v>129</v>
      </c>
      <c r="G43" s="74"/>
    </row>
    <row r="44" spans="1:14" ht="13.5" customHeight="1" x14ac:dyDescent="0.2">
      <c r="A44" s="57" t="s">
        <v>48</v>
      </c>
      <c r="B44" s="16">
        <f>'G 1'!H13</f>
        <v>77</v>
      </c>
      <c r="C44" s="7">
        <f>'G 2'!H13</f>
        <v>87</v>
      </c>
      <c r="D44" s="7">
        <f>'G 3'!H13</f>
        <v>0</v>
      </c>
      <c r="E44" s="17">
        <f>'G 4'!H13</f>
        <v>0</v>
      </c>
      <c r="F44" s="12">
        <f t="shared" si="7"/>
        <v>164</v>
      </c>
      <c r="G44" s="75"/>
    </row>
    <row r="45" spans="1:14" ht="13.5" customHeight="1" x14ac:dyDescent="0.2">
      <c r="A45" s="58" t="s">
        <v>49</v>
      </c>
      <c r="B45" s="16">
        <f>'G 1'!H14</f>
        <v>53</v>
      </c>
      <c r="C45" s="7">
        <f>'G 2'!H14</f>
        <v>88</v>
      </c>
      <c r="D45" s="7">
        <f>'G 3'!H14</f>
        <v>0</v>
      </c>
      <c r="E45" s="17">
        <f>'G 4'!H14</f>
        <v>0</v>
      </c>
      <c r="F45" s="12">
        <f t="shared" si="7"/>
        <v>141</v>
      </c>
      <c r="G45" s="75"/>
    </row>
    <row r="46" spans="1:14" ht="13.5" customHeight="1" x14ac:dyDescent="0.2">
      <c r="A46" s="58" t="s">
        <v>50</v>
      </c>
      <c r="B46" s="16">
        <f>'G 1'!H15</f>
        <v>50</v>
      </c>
      <c r="C46" s="7">
        <f>'G 2'!H15</f>
        <v>101</v>
      </c>
      <c r="D46" s="7">
        <f>'G 3'!H15</f>
        <v>0</v>
      </c>
      <c r="E46" s="17">
        <f>'G 4'!H15</f>
        <v>0</v>
      </c>
      <c r="F46" s="23">
        <f t="shared" si="7"/>
        <v>151</v>
      </c>
      <c r="G46" s="29">
        <f t="shared" ref="G46:G54" si="8">SUM(F43:F46)</f>
        <v>585</v>
      </c>
      <c r="L46"/>
      <c r="M46"/>
      <c r="N46"/>
    </row>
    <row r="47" spans="1:14" ht="13.5" customHeight="1" x14ac:dyDescent="0.2">
      <c r="A47" s="58" t="s">
        <v>51</v>
      </c>
      <c r="B47" s="16">
        <f>'G 1'!H16</f>
        <v>60</v>
      </c>
      <c r="C47" s="7">
        <f>'G 2'!H16</f>
        <v>89</v>
      </c>
      <c r="D47" s="7">
        <f>'G 3'!H16</f>
        <v>0</v>
      </c>
      <c r="E47" s="17">
        <f>'G 4'!H16</f>
        <v>0</v>
      </c>
      <c r="F47" s="23">
        <f t="shared" si="7"/>
        <v>149</v>
      </c>
      <c r="G47" s="27">
        <f t="shared" si="8"/>
        <v>605</v>
      </c>
      <c r="L47"/>
      <c r="M47"/>
      <c r="N47"/>
    </row>
    <row r="48" spans="1:14" ht="13.5" customHeight="1" x14ac:dyDescent="0.2">
      <c r="A48" s="58" t="s">
        <v>52</v>
      </c>
      <c r="B48" s="16">
        <f>'G 1'!H17</f>
        <v>79</v>
      </c>
      <c r="C48" s="7">
        <f>'G 2'!H17</f>
        <v>129</v>
      </c>
      <c r="D48" s="7">
        <f>'G 3'!H17</f>
        <v>0</v>
      </c>
      <c r="E48" s="17">
        <f>'G 4'!H17</f>
        <v>0</v>
      </c>
      <c r="F48" s="23">
        <f t="shared" si="7"/>
        <v>208</v>
      </c>
      <c r="G48" s="27">
        <f t="shared" si="8"/>
        <v>649</v>
      </c>
      <c r="L48"/>
      <c r="M48"/>
      <c r="N48"/>
    </row>
    <row r="49" spans="1:14" ht="13.5" customHeight="1" x14ac:dyDescent="0.2">
      <c r="A49" s="60" t="s">
        <v>53</v>
      </c>
      <c r="B49" s="16">
        <f>'G 1'!H18</f>
        <v>59</v>
      </c>
      <c r="C49" s="7">
        <f>'G 2'!H18</f>
        <v>109</v>
      </c>
      <c r="D49" s="7">
        <f>'G 3'!H18</f>
        <v>0</v>
      </c>
      <c r="E49" s="17">
        <f>'G 4'!H18</f>
        <v>0</v>
      </c>
      <c r="F49" s="23">
        <f t="shared" si="7"/>
        <v>168</v>
      </c>
      <c r="G49" s="27">
        <f t="shared" si="8"/>
        <v>676</v>
      </c>
      <c r="L49"/>
      <c r="M49"/>
      <c r="N49"/>
    </row>
    <row r="50" spans="1:14" ht="13.5" customHeight="1" x14ac:dyDescent="0.2">
      <c r="A50" s="57" t="s">
        <v>54</v>
      </c>
      <c r="B50" s="16">
        <f>'G 1'!H19</f>
        <v>69</v>
      </c>
      <c r="C50" s="7">
        <f>'G 2'!H19</f>
        <v>141</v>
      </c>
      <c r="D50" s="7">
        <f>'G 3'!H19</f>
        <v>0</v>
      </c>
      <c r="E50" s="17">
        <f>'G 4'!H19</f>
        <v>0</v>
      </c>
      <c r="F50" s="23">
        <f t="shared" si="7"/>
        <v>210</v>
      </c>
      <c r="G50" s="27">
        <f t="shared" si="8"/>
        <v>735</v>
      </c>
      <c r="L50"/>
      <c r="M50"/>
      <c r="N50"/>
    </row>
    <row r="51" spans="1:14" ht="13.5" customHeight="1" x14ac:dyDescent="0.2">
      <c r="A51" s="58" t="s">
        <v>55</v>
      </c>
      <c r="B51" s="16">
        <f>'G 1'!H20</f>
        <v>103</v>
      </c>
      <c r="C51" s="7">
        <f>'G 2'!H20</f>
        <v>163</v>
      </c>
      <c r="D51" s="7">
        <f>'G 3'!H20</f>
        <v>0</v>
      </c>
      <c r="E51" s="17">
        <f>'G 4'!H20</f>
        <v>0</v>
      </c>
      <c r="F51" s="23">
        <f t="shared" si="7"/>
        <v>266</v>
      </c>
      <c r="G51" s="27">
        <f t="shared" si="8"/>
        <v>852</v>
      </c>
      <c r="L51"/>
      <c r="M51"/>
      <c r="N51"/>
    </row>
    <row r="52" spans="1:14" ht="13.5" customHeight="1" x14ac:dyDescent="0.2">
      <c r="A52" s="58" t="s">
        <v>56</v>
      </c>
      <c r="B52" s="16">
        <f>'G 1'!H21</f>
        <v>141</v>
      </c>
      <c r="C52" s="7">
        <f>'G 2'!H21</f>
        <v>126</v>
      </c>
      <c r="D52" s="7">
        <f>'G 3'!H21</f>
        <v>0</v>
      </c>
      <c r="E52" s="17">
        <f>'G 4'!H21</f>
        <v>0</v>
      </c>
      <c r="F52" s="23">
        <f t="shared" si="7"/>
        <v>267</v>
      </c>
      <c r="G52" s="27">
        <f t="shared" si="8"/>
        <v>911</v>
      </c>
      <c r="L52"/>
      <c r="M52"/>
      <c r="N52"/>
    </row>
    <row r="53" spans="1:14" ht="13.5" customHeight="1" x14ac:dyDescent="0.2">
      <c r="A53" s="58" t="s">
        <v>57</v>
      </c>
      <c r="B53" s="16">
        <f>'G 1'!H22</f>
        <v>121</v>
      </c>
      <c r="C53" s="7">
        <f>'G 2'!H22</f>
        <v>131</v>
      </c>
      <c r="D53" s="7">
        <f>'G 3'!H22</f>
        <v>0</v>
      </c>
      <c r="E53" s="17">
        <f>'G 4'!H22</f>
        <v>0</v>
      </c>
      <c r="F53" s="23">
        <f t="shared" si="7"/>
        <v>252</v>
      </c>
      <c r="G53" s="27">
        <f t="shared" si="8"/>
        <v>995</v>
      </c>
      <c r="L53"/>
      <c r="M53"/>
      <c r="N53"/>
    </row>
    <row r="54" spans="1:14" ht="13.5" customHeight="1" thickBot="1" x14ac:dyDescent="0.25">
      <c r="A54" s="59" t="s">
        <v>58</v>
      </c>
      <c r="B54" s="16">
        <f>'G 1'!H23</f>
        <v>97</v>
      </c>
      <c r="C54" s="7">
        <f>'G 2'!H23</f>
        <v>112</v>
      </c>
      <c r="D54" s="7">
        <f>'G 3'!H23</f>
        <v>0</v>
      </c>
      <c r="E54" s="17">
        <f>'G 4'!H23</f>
        <v>0</v>
      </c>
      <c r="F54" s="25">
        <f t="shared" si="7"/>
        <v>209</v>
      </c>
      <c r="G54" s="28">
        <f t="shared" si="8"/>
        <v>994</v>
      </c>
      <c r="L54"/>
      <c r="M54"/>
      <c r="N54"/>
    </row>
    <row r="55" spans="1:14" ht="13.5" customHeight="1" thickBot="1" x14ac:dyDescent="0.25">
      <c r="A55" s="71" t="s">
        <v>10</v>
      </c>
      <c r="B55" s="72">
        <f>SUM(B43:B54)</f>
        <v>977</v>
      </c>
      <c r="C55" s="72">
        <f>SUM(C43:C54)</f>
        <v>1337</v>
      </c>
      <c r="D55" s="72">
        <f>SUM(D43:D54)</f>
        <v>0</v>
      </c>
      <c r="E55" s="72">
        <f>SUM(E43:E54)</f>
        <v>0</v>
      </c>
      <c r="F55" s="30"/>
      <c r="G55" s="125">
        <f>MAX(G46:G54)</f>
        <v>995</v>
      </c>
      <c r="L55"/>
      <c r="M55"/>
      <c r="N55"/>
    </row>
    <row r="56" spans="1:14" customFormat="1" ht="15.75" customHeight="1" thickBot="1" x14ac:dyDescent="0.25">
      <c r="A56" s="73" t="s">
        <v>11</v>
      </c>
      <c r="B56" s="70">
        <f>B55/($B55+$C55+$D55+$E55)</f>
        <v>0.42221261884183231</v>
      </c>
      <c r="C56" s="70">
        <f>C55/($B55+$C55+$D55+$E55)</f>
        <v>0.57778738115816763</v>
      </c>
      <c r="D56" s="70">
        <f>D55/($B55+$C55+$D55+$E55)</f>
        <v>0</v>
      </c>
      <c r="E56" s="70">
        <f>E55/($B55+$C55+$D55+$E55)</f>
        <v>0</v>
      </c>
      <c r="F56" s="31"/>
      <c r="G56" s="126"/>
    </row>
    <row r="57" spans="1:14" customFormat="1" ht="15.75" customHeight="1" thickBot="1" x14ac:dyDescent="0.25">
      <c r="A57" s="33"/>
      <c r="B57" s="34"/>
      <c r="C57" s="34"/>
      <c r="D57" s="34"/>
      <c r="E57" s="34"/>
      <c r="F57" s="32"/>
      <c r="G57" s="11"/>
    </row>
    <row r="58" spans="1:14" customFormat="1" ht="25.5" customHeight="1" thickBot="1" x14ac:dyDescent="0.25">
      <c r="A58" s="38" t="s">
        <v>12</v>
      </c>
      <c r="B58" s="37">
        <f>B24+B40+B55</f>
        <v>2280</v>
      </c>
      <c r="C58" s="37">
        <f>C24+C40+C55</f>
        <v>3551</v>
      </c>
      <c r="D58" s="37">
        <f>D24+D40+D55</f>
        <v>0</v>
      </c>
      <c r="E58" s="37">
        <f>E24+E40+E55</f>
        <v>0</v>
      </c>
      <c r="F58" s="115">
        <f>B58+C58+D58+E58</f>
        <v>5831</v>
      </c>
      <c r="G58" s="116"/>
    </row>
    <row r="59" spans="1:14" ht="13.5" thickBot="1" x14ac:dyDescent="0.25">
      <c r="A59" s="36" t="s">
        <v>11</v>
      </c>
      <c r="B59" s="69">
        <f>B58/($B58+$C58+$D58+$E58)</f>
        <v>0.39101354827645346</v>
      </c>
      <c r="C59" s="69">
        <f>C58/($B58+$C58+$D58+$E58)</f>
        <v>0.6089864517235466</v>
      </c>
      <c r="D59" s="69">
        <f>D58/($B58+$C58+$D58+$E58)</f>
        <v>0</v>
      </c>
      <c r="E59" s="70">
        <f>E58/($B58+$C58+$D58+$E58)</f>
        <v>0</v>
      </c>
      <c r="F59" s="9"/>
      <c r="G59" s="9"/>
      <c r="L59"/>
      <c r="M59"/>
      <c r="N59"/>
    </row>
    <row r="60" spans="1:14" x14ac:dyDescent="0.2">
      <c r="A60" s="33"/>
      <c r="B60" s="34"/>
      <c r="C60" s="34"/>
      <c r="D60" s="34"/>
      <c r="E60" s="34"/>
      <c r="F60" s="9"/>
      <c r="G60" s="9"/>
    </row>
    <row r="61" spans="1:14" x14ac:dyDescent="0.2">
      <c r="A61" s="9"/>
      <c r="B61" s="9"/>
      <c r="C61" s="9"/>
      <c r="D61" s="9"/>
      <c r="E61" s="9"/>
      <c r="F61" s="9"/>
      <c r="G61" s="9"/>
    </row>
    <row r="62" spans="1:14" x14ac:dyDescent="0.2">
      <c r="A62" s="9"/>
      <c r="B62" s="9"/>
      <c r="C62" s="9"/>
      <c r="D62" s="9"/>
      <c r="E62" s="9"/>
      <c r="F62" s="9"/>
      <c r="G62" s="9"/>
    </row>
    <row r="63" spans="1:14" x14ac:dyDescent="0.2">
      <c r="A63" s="9"/>
      <c r="B63" s="9"/>
      <c r="C63" s="9"/>
      <c r="D63" s="9"/>
      <c r="E63" s="9"/>
      <c r="F63" s="9"/>
      <c r="G63" s="9"/>
    </row>
    <row r="64" spans="1:14" x14ac:dyDescent="0.2">
      <c r="A64" s="9"/>
      <c r="B64" s="9"/>
      <c r="C64" s="9"/>
      <c r="D64" s="9"/>
      <c r="E64" s="9"/>
      <c r="F64" s="9"/>
      <c r="G64" s="9"/>
    </row>
    <row r="65" spans="1:7" x14ac:dyDescent="0.2">
      <c r="A65" s="9"/>
      <c r="B65" s="9"/>
      <c r="C65" s="9"/>
      <c r="D65" s="9"/>
      <c r="E65" s="9"/>
      <c r="F65" s="9"/>
      <c r="G65" s="9"/>
    </row>
    <row r="66" spans="1:7" x14ac:dyDescent="0.2">
      <c r="A66" s="9"/>
      <c r="B66" s="9"/>
      <c r="C66" s="9"/>
      <c r="D66" s="9"/>
      <c r="E66" s="9"/>
      <c r="F66" s="9"/>
      <c r="G66" s="9"/>
    </row>
    <row r="67" spans="1:7" x14ac:dyDescent="0.2">
      <c r="A67" s="9"/>
      <c r="B67" s="9"/>
      <c r="C67" s="9"/>
      <c r="D67" s="9"/>
      <c r="E67" s="9"/>
      <c r="F67" s="9"/>
      <c r="G67" s="9"/>
    </row>
    <row r="68" spans="1:7" x14ac:dyDescent="0.2">
      <c r="A68" s="9"/>
      <c r="B68" s="9"/>
      <c r="C68" s="9"/>
      <c r="D68" s="9"/>
      <c r="E68" s="9"/>
      <c r="F68" s="9"/>
      <c r="G68" s="9"/>
    </row>
    <row r="69" spans="1:7" x14ac:dyDescent="0.2">
      <c r="A69" s="9"/>
      <c r="B69" s="9"/>
      <c r="C69" s="9"/>
      <c r="D69" s="9"/>
      <c r="E69" s="9"/>
      <c r="F69" s="9"/>
      <c r="G69" s="9"/>
    </row>
    <row r="70" spans="1:7" x14ac:dyDescent="0.2">
      <c r="A70" s="9"/>
      <c r="B70" s="9"/>
      <c r="C70" s="9"/>
      <c r="D70" s="9"/>
      <c r="E70" s="9"/>
      <c r="F70" s="9"/>
      <c r="G70" s="9"/>
    </row>
    <row r="71" spans="1:7" x14ac:dyDescent="0.2">
      <c r="A71" s="9"/>
      <c r="B71" s="9"/>
      <c r="C71" s="9"/>
      <c r="D71" s="9"/>
      <c r="E71" s="9"/>
      <c r="F71" s="9"/>
      <c r="G71" s="9"/>
    </row>
    <row r="72" spans="1:7" x14ac:dyDescent="0.2">
      <c r="A72" s="9"/>
      <c r="B72" s="9"/>
      <c r="C72" s="9"/>
      <c r="D72" s="9"/>
      <c r="E72" s="9"/>
      <c r="F72" s="9"/>
      <c r="G72" s="9"/>
    </row>
    <row r="73" spans="1:7" x14ac:dyDescent="0.2">
      <c r="A73" s="9"/>
      <c r="B73" s="9"/>
      <c r="C73" s="9"/>
      <c r="D73" s="9"/>
      <c r="E73" s="9"/>
      <c r="F73" s="9"/>
      <c r="G73" s="9"/>
    </row>
    <row r="74" spans="1:7" x14ac:dyDescent="0.2">
      <c r="A74" s="9"/>
      <c r="B74" s="9"/>
      <c r="C74" s="9"/>
      <c r="D74" s="9"/>
      <c r="E74" s="9"/>
      <c r="F74" s="9"/>
      <c r="G74" s="9"/>
    </row>
    <row r="75" spans="1:7" x14ac:dyDescent="0.2">
      <c r="A75" s="9"/>
      <c r="B75" s="9"/>
      <c r="C75" s="9"/>
      <c r="D75" s="9"/>
      <c r="E75" s="9"/>
      <c r="F75" s="9"/>
      <c r="G75" s="9"/>
    </row>
    <row r="76" spans="1:7" x14ac:dyDescent="0.2">
      <c r="A76" s="9"/>
      <c r="B76" s="9"/>
      <c r="C76" s="9"/>
      <c r="D76" s="9"/>
      <c r="E76" s="9"/>
      <c r="F76" s="9"/>
      <c r="G76" s="9"/>
    </row>
    <row r="77" spans="1:7" x14ac:dyDescent="0.2">
      <c r="A77" s="9"/>
      <c r="B77" s="9"/>
      <c r="C77" s="9"/>
      <c r="D77" s="9"/>
      <c r="E77" s="9"/>
      <c r="F77" s="9"/>
      <c r="G77" s="9"/>
    </row>
    <row r="78" spans="1:7" x14ac:dyDescent="0.2">
      <c r="A78" s="9"/>
      <c r="B78" s="9"/>
      <c r="C78" s="9"/>
      <c r="D78" s="9"/>
      <c r="E78" s="9"/>
      <c r="F78" s="9"/>
      <c r="G78" s="9"/>
    </row>
    <row r="79" spans="1:7" x14ac:dyDescent="0.2">
      <c r="A79" s="9"/>
      <c r="B79" s="9"/>
      <c r="C79" s="9"/>
      <c r="D79" s="9"/>
      <c r="E79" s="9"/>
      <c r="F79" s="9"/>
      <c r="G79" s="9"/>
    </row>
    <row r="80" spans="1:7" x14ac:dyDescent="0.2">
      <c r="A80" s="9"/>
      <c r="B80" s="9"/>
      <c r="C80" s="9"/>
      <c r="D80" s="9"/>
      <c r="E80" s="9"/>
      <c r="F80" s="9"/>
      <c r="G80" s="9"/>
    </row>
    <row r="81" spans="1:7" x14ac:dyDescent="0.2">
      <c r="A81" s="9"/>
      <c r="B81" s="9"/>
      <c r="C81" s="9"/>
      <c r="D81" s="9"/>
      <c r="E81" s="9"/>
      <c r="F81" s="9"/>
      <c r="G81" s="9"/>
    </row>
    <row r="82" spans="1:7" x14ac:dyDescent="0.2">
      <c r="A82" s="9"/>
      <c r="B82" s="9"/>
      <c r="C82" s="9"/>
      <c r="D82" s="9"/>
      <c r="E82" s="9"/>
      <c r="F82" s="9"/>
      <c r="G82" s="9"/>
    </row>
    <row r="83" spans="1:7" x14ac:dyDescent="0.2">
      <c r="A83" s="9"/>
      <c r="B83" s="9"/>
      <c r="C83" s="9"/>
      <c r="D83" s="9"/>
      <c r="E83" s="9"/>
      <c r="F83" s="9"/>
      <c r="G83" s="9"/>
    </row>
  </sheetData>
  <mergeCells count="14">
    <mergeCell ref="A1:A2"/>
    <mergeCell ref="B1:E1"/>
    <mergeCell ref="F4:H4"/>
    <mergeCell ref="F5:G5"/>
    <mergeCell ref="G55:G56"/>
    <mergeCell ref="F58:G58"/>
    <mergeCell ref="B5:C5"/>
    <mergeCell ref="B3:C3"/>
    <mergeCell ref="A7:A10"/>
    <mergeCell ref="B7:E7"/>
    <mergeCell ref="F7:F10"/>
    <mergeCell ref="G7:G10"/>
    <mergeCell ref="G24:G25"/>
    <mergeCell ref="G40:G41"/>
  </mergeCells>
  <conditionalFormatting sqref="G46:G54">
    <cfRule type="cellIs" dxfId="2" priority="3" stopIfTrue="1" operator="equal">
      <formula>$G$55</formula>
    </cfRule>
  </conditionalFormatting>
  <conditionalFormatting sqref="G30:G39">
    <cfRule type="cellIs" dxfId="1" priority="2" stopIfTrue="1" operator="equal">
      <formula>$G$40</formula>
    </cfRule>
  </conditionalFormatting>
  <conditionalFormatting sqref="G14:G23">
    <cfRule type="cellIs" dxfId="0" priority="1" stopIfTrue="1" operator="equal">
      <formula>$G$24</formula>
    </cfRule>
  </conditionalFormatting>
  <printOptions horizontalCentered="1" verticalCentered="1"/>
  <pageMargins left="0.78740157480314965" right="0.39370078740157483" top="0.15748031496062992" bottom="0.15748031496062992" header="0" footer="0"/>
  <pageSetup scale="75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G 1</vt:lpstr>
      <vt:lpstr>G 2</vt:lpstr>
      <vt:lpstr>G 3</vt:lpstr>
      <vt:lpstr>G 4</vt:lpstr>
      <vt:lpstr>TOTAL</vt:lpstr>
      <vt:lpstr>'G 1'!Área_de_impresión</vt:lpstr>
      <vt:lpstr>'G 2'!Área_de_impresión</vt:lpstr>
      <vt:lpstr>'G 3'!Área_de_impresión</vt:lpstr>
      <vt:lpstr>'G 4'!Área_de_impresión</vt:lpstr>
      <vt:lpstr>TOTAL!Área_de_impresión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MARLY BORNACELLY</cp:lastModifiedBy>
  <cp:lastPrinted>2009-07-16T15:47:37Z</cp:lastPrinted>
  <dcterms:created xsi:type="dcterms:W3CDTF">1996-11-27T10:00:04Z</dcterms:created>
  <dcterms:modified xsi:type="dcterms:W3CDTF">2018-08-03T22:59:06Z</dcterms:modified>
</cp:coreProperties>
</file>